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PRESAS\BANCO JP MORGAN\SRC SECURITIZADORA - STONE\Raiz\Envio de Informações\Relatorios Diarios\"/>
    </mc:Choice>
  </mc:AlternateContent>
  <xr:revisionPtr revIDLastSave="0" documentId="13_ncr:1_{532A7BC1-B4EE-4565-9CE3-FE5C66158CC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sumo" sheetId="3" r:id="rId1"/>
    <sheet name="Direitos Creditórios" sheetId="2" r:id="rId2"/>
    <sheet name="Resolução de Cessão" sheetId="1" r:id="rId3"/>
  </sheets>
  <definedNames>
    <definedName name="_xlnm._FilterDatabase" localSheetId="1" hidden="1">'Direitos Creditórios'!$A$1:$B$1</definedName>
    <definedName name="_xlnm._FilterDatabase" localSheetId="0" hidden="1">Resumo!$B$27:$E$543</definedName>
  </definedNames>
  <calcPr calcId="191029" iterate="1" calcOnSave="0"/>
</workbook>
</file>

<file path=xl/calcChain.xml><?xml version="1.0" encoding="utf-8"?>
<calcChain xmlns="http://schemas.openxmlformats.org/spreadsheetml/2006/main">
  <c r="E29" i="3" l="1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28" i="3"/>
  <c r="N24" i="3"/>
  <c r="G24" i="3"/>
  <c r="K24" i="3" l="1"/>
  <c r="I24" i="3"/>
  <c r="C79" i="3"/>
  <c r="G13" i="3" l="1"/>
  <c r="C28" i="3" l="1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24" i="3" l="1"/>
  <c r="J24" i="3"/>
  <c r="F24" i="3" l="1"/>
  <c r="H24" i="3" s="1"/>
  <c r="M24" i="3"/>
  <c r="O24" i="3" s="1"/>
  <c r="Q24" i="3" s="1"/>
  <c r="D28" i="3"/>
  <c r="D29" i="3" l="1"/>
  <c r="D30" i="3" l="1"/>
  <c r="D31" i="3" l="1"/>
  <c r="D32" i="3" l="1"/>
  <c r="D33" i="3" l="1"/>
  <c r="D34" i="3" l="1"/>
  <c r="D35" i="3" l="1"/>
  <c r="D36" i="3" l="1"/>
  <c r="D37" i="3" l="1"/>
  <c r="D38" i="3" l="1"/>
  <c r="D39" i="3" l="1"/>
  <c r="D40" i="3" l="1"/>
  <c r="D41" i="3" l="1"/>
  <c r="D42" i="3" l="1"/>
  <c r="D43" i="3" l="1"/>
  <c r="D44" i="3" l="1"/>
  <c r="D45" i="3" l="1"/>
  <c r="D46" i="3" l="1"/>
  <c r="D47" i="3" l="1"/>
  <c r="D48" i="3" l="1"/>
  <c r="D49" i="3" l="1"/>
  <c r="D50" i="3" l="1"/>
  <c r="D51" i="3" l="1"/>
  <c r="D52" i="3" l="1"/>
  <c r="D53" i="3" l="1"/>
  <c r="D54" i="3" l="1"/>
  <c r="D55" i="3" l="1"/>
  <c r="D56" i="3" l="1"/>
  <c r="D57" i="3" l="1"/>
  <c r="D58" i="3" l="1"/>
  <c r="D59" i="3" l="1"/>
  <c r="D60" i="3" l="1"/>
  <c r="D61" i="3" l="1"/>
  <c r="D62" i="3" l="1"/>
  <c r="D63" i="3" l="1"/>
  <c r="D64" i="3" l="1"/>
  <c r="D65" i="3" l="1"/>
  <c r="D66" i="3" l="1"/>
  <c r="D67" i="3" l="1"/>
  <c r="D68" i="3" l="1"/>
  <c r="D69" i="3" l="1"/>
  <c r="D70" i="3" l="1"/>
  <c r="D71" i="3" l="1"/>
  <c r="D72" i="3" l="1"/>
  <c r="D73" i="3" l="1"/>
  <c r="D74" i="3" l="1"/>
  <c r="D75" i="3" l="1"/>
  <c r="D76" i="3" l="1"/>
  <c r="D77" i="3" l="1"/>
  <c r="D78" i="3" l="1"/>
  <c r="D79" i="3" l="1"/>
  <c r="D80" i="3" l="1"/>
  <c r="D81" i="3" l="1"/>
  <c r="D82" i="3" l="1"/>
  <c r="D83" i="3" l="1"/>
  <c r="D84" i="3" l="1"/>
  <c r="D85" i="3" l="1"/>
  <c r="D86" i="3" l="1"/>
  <c r="D87" i="3" l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2" i="3" l="1"/>
  <c r="D103" i="3" l="1"/>
  <c r="D104" i="3" l="1"/>
  <c r="D105" i="3" l="1"/>
  <c r="D106" i="3" l="1"/>
  <c r="D107" i="3" l="1"/>
  <c r="D108" i="3" l="1"/>
  <c r="D109" i="3" l="1"/>
  <c r="D110" i="3" l="1"/>
  <c r="D111" i="3" l="1"/>
  <c r="D112" i="3" l="1"/>
  <c r="D113" i="3" l="1"/>
  <c r="D114" i="3" l="1"/>
  <c r="D115" i="3" l="1"/>
  <c r="D116" i="3" l="1"/>
  <c r="D117" i="3" l="1"/>
  <c r="D118" i="3" l="1"/>
  <c r="D119" i="3" l="1"/>
  <c r="D120" i="3" l="1"/>
  <c r="D121" i="3" l="1"/>
  <c r="D122" i="3" l="1"/>
  <c r="D123" i="3" l="1"/>
  <c r="D124" i="3" l="1"/>
  <c r="D125" i="3" l="1"/>
  <c r="D126" i="3" l="1"/>
  <c r="D127" i="3" l="1"/>
  <c r="D128" i="3" l="1"/>
  <c r="D129" i="3" l="1"/>
  <c r="D130" i="3" l="1"/>
  <c r="D131" i="3" l="1"/>
  <c r="D132" i="3" l="1"/>
  <c r="D133" i="3" l="1"/>
  <c r="D134" i="3" l="1"/>
  <c r="D135" i="3" l="1"/>
  <c r="D136" i="3" l="1"/>
  <c r="D137" i="3" l="1"/>
  <c r="D138" i="3" l="1"/>
  <c r="D139" i="3" l="1"/>
  <c r="D140" i="3" l="1"/>
  <c r="D141" i="3" l="1"/>
  <c r="D142" i="3" l="1"/>
  <c r="D143" i="3" l="1"/>
  <c r="D144" i="3" l="1"/>
  <c r="D145" i="3" l="1"/>
  <c r="D146" i="3" l="1"/>
  <c r="D147" i="3" l="1"/>
  <c r="D148" i="3"/>
  <c r="D149" i="3" l="1"/>
  <c r="D150" i="3" l="1"/>
  <c r="D151" i="3" l="1"/>
  <c r="D152" i="3" l="1"/>
  <c r="D153" i="3" l="1"/>
  <c r="D154" i="3" l="1"/>
  <c r="D155" i="3" l="1"/>
  <c r="D156" i="3" l="1"/>
  <c r="D157" i="3" l="1"/>
  <c r="D158" i="3" l="1"/>
  <c r="D159" i="3" l="1"/>
  <c r="D160" i="3" l="1"/>
  <c r="D161" i="3" l="1"/>
  <c r="D162" i="3" l="1"/>
  <c r="D163" i="3" l="1"/>
  <c r="D164" i="3" l="1"/>
  <c r="D165" i="3" l="1"/>
  <c r="D166" i="3" l="1"/>
  <c r="D167" i="3" l="1"/>
  <c r="D168" i="3" l="1"/>
  <c r="D169" i="3" l="1"/>
  <c r="D170" i="3" l="1"/>
  <c r="D171" i="3" l="1"/>
  <c r="D172" i="3" l="1"/>
  <c r="D173" i="3" l="1"/>
  <c r="D174" i="3" l="1"/>
  <c r="D175" i="3" l="1"/>
  <c r="D176" i="3" l="1"/>
  <c r="D177" i="3" l="1"/>
  <c r="D178" i="3" l="1"/>
  <c r="D179" i="3" l="1"/>
  <c r="D180" i="3" l="1"/>
  <c r="D181" i="3" l="1"/>
  <c r="D182" i="3" l="1"/>
  <c r="D183" i="3" l="1"/>
  <c r="D184" i="3" l="1"/>
  <c r="D185" i="3" l="1"/>
  <c r="D186" i="3" l="1"/>
  <c r="D187" i="3" l="1"/>
  <c r="D188" i="3" l="1"/>
  <c r="D189" i="3" l="1"/>
  <c r="D190" i="3" l="1"/>
  <c r="D191" i="3" l="1"/>
  <c r="D192" i="3" l="1"/>
  <c r="D193" i="3" l="1"/>
  <c r="D194" i="3" l="1"/>
  <c r="D195" i="3" l="1"/>
  <c r="D196" i="3" l="1"/>
  <c r="D197" i="3" l="1"/>
  <c r="D198" i="3" l="1"/>
  <c r="D199" i="3" l="1"/>
  <c r="D200" i="3" l="1"/>
  <c r="D201" i="3" l="1"/>
  <c r="D202" i="3" l="1"/>
  <c r="D203" i="3" l="1"/>
  <c r="D204" i="3" l="1"/>
  <c r="D205" i="3" l="1"/>
  <c r="D206" i="3" l="1"/>
  <c r="D207" i="3" l="1"/>
  <c r="D208" i="3" l="1"/>
  <c r="D209" i="3" l="1"/>
  <c r="D210" i="3" l="1"/>
  <c r="D211" i="3" l="1"/>
  <c r="D212" i="3" l="1"/>
  <c r="D213" i="3" l="1"/>
  <c r="D214" i="3" l="1"/>
  <c r="D215" i="3" l="1"/>
  <c r="D216" i="3" l="1"/>
  <c r="D217" i="3" l="1"/>
  <c r="D218" i="3" l="1"/>
  <c r="D219" i="3" l="1"/>
  <c r="D220" i="3" l="1"/>
  <c r="D221" i="3" l="1"/>
  <c r="D222" i="3" l="1"/>
  <c r="D223" i="3" l="1"/>
  <c r="D224" i="3" l="1"/>
  <c r="D225" i="3" l="1"/>
  <c r="D226" i="3" l="1"/>
  <c r="D227" i="3" l="1"/>
  <c r="D228" i="3" l="1"/>
  <c r="D229" i="3" l="1"/>
  <c r="D230" i="3" l="1"/>
  <c r="D231" i="3" l="1"/>
  <c r="D232" i="3" l="1"/>
  <c r="D233" i="3" l="1"/>
  <c r="D234" i="3" l="1"/>
  <c r="D235" i="3" l="1"/>
  <c r="D236" i="3" l="1"/>
  <c r="D237" i="3" l="1"/>
  <c r="D238" i="3" l="1"/>
  <c r="D239" i="3" l="1"/>
  <c r="D240" i="3" l="1"/>
  <c r="D241" i="3" l="1"/>
  <c r="D242" i="3" l="1"/>
  <c r="D243" i="3" l="1"/>
  <c r="D244" i="3" l="1"/>
  <c r="D245" i="3" l="1"/>
  <c r="D246" i="3" l="1"/>
  <c r="D247" i="3" l="1"/>
  <c r="D248" i="3" l="1"/>
  <c r="D249" i="3" l="1"/>
  <c r="D250" i="3" l="1"/>
  <c r="D251" i="3" l="1"/>
  <c r="D252" i="3" l="1"/>
  <c r="D253" i="3" l="1"/>
  <c r="D254" i="3" l="1"/>
  <c r="D255" i="3" l="1"/>
  <c r="D256" i="3" l="1"/>
  <c r="D257" i="3" l="1"/>
  <c r="D258" i="3" l="1"/>
  <c r="D259" i="3" l="1"/>
  <c r="D260" i="3" l="1"/>
  <c r="D261" i="3" l="1"/>
  <c r="D262" i="3" l="1"/>
  <c r="D263" i="3" l="1"/>
  <c r="D264" i="3" l="1"/>
  <c r="D265" i="3" l="1"/>
  <c r="D266" i="3" l="1"/>
  <c r="D267" i="3" l="1"/>
  <c r="D268" i="3" l="1"/>
  <c r="D269" i="3" l="1"/>
  <c r="D270" i="3" l="1"/>
  <c r="D271" i="3" l="1"/>
  <c r="D272" i="3" l="1"/>
  <c r="D273" i="3" l="1"/>
  <c r="D274" i="3" l="1"/>
  <c r="D275" i="3" l="1"/>
  <c r="D276" i="3" l="1"/>
  <c r="D277" i="3" l="1"/>
  <c r="D278" i="3" l="1"/>
  <c r="D279" i="3" l="1"/>
  <c r="D280" i="3" l="1"/>
  <c r="D281" i="3" l="1"/>
  <c r="D282" i="3" l="1"/>
  <c r="D283" i="3" l="1"/>
  <c r="D284" i="3" l="1"/>
  <c r="D285" i="3" l="1"/>
  <c r="D286" i="3" l="1"/>
  <c r="D287" i="3" l="1"/>
  <c r="D288" i="3" l="1"/>
  <c r="D289" i="3" l="1"/>
  <c r="D290" i="3" l="1"/>
  <c r="D291" i="3" l="1"/>
  <c r="D292" i="3" l="1"/>
  <c r="D293" i="3" l="1"/>
  <c r="D294" i="3" l="1"/>
  <c r="D295" i="3" l="1"/>
  <c r="D296" i="3" l="1"/>
  <c r="D297" i="3" l="1"/>
  <c r="D298" i="3" l="1"/>
  <c r="D299" i="3" l="1"/>
  <c r="D300" i="3" l="1"/>
  <c r="D301" i="3" l="1"/>
  <c r="D302" i="3" l="1"/>
  <c r="D303" i="3" l="1"/>
  <c r="D304" i="3" l="1"/>
  <c r="D305" i="3" l="1"/>
  <c r="D306" i="3" l="1"/>
  <c r="D307" i="3" l="1"/>
  <c r="D308" i="3" l="1"/>
  <c r="D309" i="3" l="1"/>
  <c r="D310" i="3" l="1"/>
  <c r="D311" i="3" l="1"/>
  <c r="D312" i="3" l="1"/>
  <c r="D313" i="3" l="1"/>
  <c r="D314" i="3" l="1"/>
  <c r="D315" i="3" l="1"/>
  <c r="D316" i="3" l="1"/>
  <c r="D317" i="3" l="1"/>
  <c r="D318" i="3" l="1"/>
  <c r="D319" i="3" l="1"/>
  <c r="D320" i="3" l="1"/>
  <c r="D321" i="3" l="1"/>
  <c r="D322" i="3" l="1"/>
  <c r="D323" i="3" l="1"/>
  <c r="D324" i="3" l="1"/>
  <c r="D325" i="3" l="1"/>
  <c r="D326" i="3" l="1"/>
  <c r="D327" i="3" l="1"/>
  <c r="D328" i="3" l="1"/>
  <c r="D329" i="3" l="1"/>
  <c r="D330" i="3" l="1"/>
  <c r="D331" i="3" l="1"/>
  <c r="D332" i="3" l="1"/>
  <c r="D333" i="3" l="1"/>
  <c r="D334" i="3" l="1"/>
  <c r="D335" i="3" l="1"/>
  <c r="D336" i="3" l="1"/>
  <c r="D337" i="3" l="1"/>
  <c r="D338" i="3" l="1"/>
  <c r="D339" i="3" l="1"/>
  <c r="D340" i="3" l="1"/>
  <c r="D341" i="3" l="1"/>
  <c r="D342" i="3" l="1"/>
  <c r="D343" i="3" l="1"/>
  <c r="D344" i="3" l="1"/>
  <c r="D345" i="3" l="1"/>
  <c r="D346" i="3" l="1"/>
  <c r="D347" i="3" l="1"/>
  <c r="D348" i="3" l="1"/>
  <c r="D349" i="3" l="1"/>
  <c r="D350" i="3" l="1"/>
  <c r="D351" i="3" l="1"/>
  <c r="D352" i="3" l="1"/>
  <c r="D353" i="3" l="1"/>
  <c r="D354" i="3" l="1"/>
  <c r="D355" i="3" l="1"/>
  <c r="D356" i="3" l="1"/>
  <c r="D357" i="3" l="1"/>
  <c r="D358" i="3" l="1"/>
  <c r="D359" i="3" l="1"/>
  <c r="D360" i="3" l="1"/>
  <c r="D361" i="3" l="1"/>
  <c r="D362" i="3" l="1"/>
  <c r="D363" i="3" l="1"/>
  <c r="D364" i="3" l="1"/>
  <c r="D365" i="3" l="1"/>
  <c r="D366" i="3" l="1"/>
  <c r="D367" i="3" l="1"/>
  <c r="D368" i="3" l="1"/>
  <c r="D369" i="3" l="1"/>
  <c r="D370" i="3" l="1"/>
  <c r="D371" i="3" l="1"/>
  <c r="D372" i="3" l="1"/>
  <c r="D373" i="3" l="1"/>
  <c r="D374" i="3" l="1"/>
  <c r="D375" i="3" l="1"/>
  <c r="D376" i="3" l="1"/>
  <c r="D377" i="3" l="1"/>
  <c r="D378" i="3" l="1"/>
  <c r="D379" i="3" l="1"/>
  <c r="D380" i="3" l="1"/>
  <c r="D381" i="3" l="1"/>
  <c r="D382" i="3" l="1"/>
  <c r="D383" i="3" l="1"/>
  <c r="D384" i="3" l="1"/>
  <c r="D385" i="3" l="1"/>
  <c r="D386" i="3" l="1"/>
  <c r="D387" i="3" l="1"/>
  <c r="D388" i="3" l="1"/>
  <c r="D389" i="3" l="1"/>
  <c r="D390" i="3" l="1"/>
  <c r="D391" i="3" l="1"/>
  <c r="D392" i="3" l="1"/>
  <c r="D393" i="3" l="1"/>
  <c r="D394" i="3" l="1"/>
  <c r="D395" i="3" l="1"/>
  <c r="D396" i="3" l="1"/>
  <c r="D397" i="3" l="1"/>
  <c r="D398" i="3" l="1"/>
  <c r="D399" i="3" l="1"/>
  <c r="D400" i="3" l="1"/>
  <c r="D401" i="3" l="1"/>
  <c r="D402" i="3" l="1"/>
  <c r="D403" i="3" l="1"/>
  <c r="D404" i="3" l="1"/>
  <c r="D405" i="3" l="1"/>
  <c r="D406" i="3" l="1"/>
  <c r="D407" i="3" l="1"/>
  <c r="D408" i="3" l="1"/>
  <c r="D409" i="3" l="1"/>
  <c r="D410" i="3" l="1"/>
  <c r="D411" i="3" l="1"/>
  <c r="D412" i="3" l="1"/>
  <c r="D413" i="3" l="1"/>
  <c r="D414" i="3" l="1"/>
  <c r="D415" i="3" l="1"/>
  <c r="D416" i="3" l="1"/>
  <c r="D417" i="3" l="1"/>
  <c r="D418" i="3" l="1"/>
  <c r="D419" i="3" l="1"/>
  <c r="D420" i="3" l="1"/>
  <c r="D421" i="3" l="1"/>
  <c r="D422" i="3" l="1"/>
  <c r="D423" i="3" l="1"/>
  <c r="D424" i="3" l="1"/>
  <c r="D425" i="3" l="1"/>
  <c r="D426" i="3" l="1"/>
  <c r="D427" i="3" l="1"/>
  <c r="D428" i="3" l="1"/>
  <c r="D429" i="3" l="1"/>
  <c r="D430" i="3" l="1"/>
  <c r="D431" i="3" l="1"/>
  <c r="D432" i="3" l="1"/>
  <c r="D433" i="3" l="1"/>
  <c r="D434" i="3" l="1"/>
  <c r="D435" i="3" l="1"/>
  <c r="D436" i="3" l="1"/>
  <c r="D437" i="3" l="1"/>
  <c r="D438" i="3" l="1"/>
  <c r="D439" i="3" l="1"/>
  <c r="D440" i="3" l="1"/>
  <c r="D441" i="3" l="1"/>
  <c r="D442" i="3" l="1"/>
  <c r="D443" i="3" l="1"/>
  <c r="D444" i="3" l="1"/>
  <c r="D445" i="3" l="1"/>
  <c r="D446" i="3" l="1"/>
  <c r="D447" i="3" l="1"/>
  <c r="D448" i="3" l="1"/>
  <c r="D449" i="3" l="1"/>
  <c r="D450" i="3" l="1"/>
  <c r="D451" i="3" l="1"/>
  <c r="D452" i="3" l="1"/>
  <c r="D453" i="3" l="1"/>
  <c r="D454" i="3" l="1"/>
  <c r="D455" i="3" l="1"/>
  <c r="D456" i="3" l="1"/>
  <c r="D457" i="3" l="1"/>
  <c r="D458" i="3" l="1"/>
  <c r="D459" i="3" l="1"/>
  <c r="D460" i="3" l="1"/>
  <c r="D461" i="3" l="1"/>
  <c r="D462" i="3" l="1"/>
  <c r="D463" i="3" l="1"/>
  <c r="D464" i="3" l="1"/>
  <c r="D465" i="3" l="1"/>
  <c r="D466" i="3" l="1"/>
  <c r="D467" i="3" l="1"/>
  <c r="D468" i="3" l="1"/>
  <c r="D469" i="3" l="1"/>
  <c r="D470" i="3" l="1"/>
  <c r="D471" i="3" l="1"/>
  <c r="D472" i="3" l="1"/>
  <c r="D473" i="3" l="1"/>
  <c r="D474" i="3" l="1"/>
  <c r="D475" i="3" l="1"/>
  <c r="D476" i="3" l="1"/>
  <c r="D477" i="3" l="1"/>
  <c r="D478" i="3" l="1"/>
  <c r="D479" i="3" l="1"/>
  <c r="D480" i="3" l="1"/>
  <c r="D481" i="3" l="1"/>
  <c r="D482" i="3" l="1"/>
  <c r="D483" i="3" l="1"/>
  <c r="D484" i="3" l="1"/>
  <c r="D485" i="3" l="1"/>
  <c r="D486" i="3" l="1"/>
  <c r="D487" i="3" l="1"/>
  <c r="D488" i="3" l="1"/>
  <c r="D489" i="3" l="1"/>
  <c r="D490" i="3" l="1"/>
  <c r="D491" i="3" l="1"/>
  <c r="D492" i="3" l="1"/>
  <c r="D493" i="3" l="1"/>
  <c r="D494" i="3" l="1"/>
  <c r="D495" i="3" l="1"/>
  <c r="D496" i="3" l="1"/>
  <c r="D497" i="3" l="1"/>
  <c r="D498" i="3" l="1"/>
  <c r="D499" i="3" l="1"/>
  <c r="D500" i="3" l="1"/>
  <c r="D501" i="3" l="1"/>
  <c r="D502" i="3" l="1"/>
  <c r="D503" i="3" l="1"/>
  <c r="D504" i="3" l="1"/>
  <c r="D505" i="3" l="1"/>
  <c r="D506" i="3" l="1"/>
  <c r="D507" i="3" l="1"/>
  <c r="D508" i="3" l="1"/>
  <c r="D509" i="3" l="1"/>
  <c r="D510" i="3" l="1"/>
  <c r="D511" i="3" l="1"/>
  <c r="D512" i="3" l="1"/>
  <c r="D513" i="3" l="1"/>
  <c r="D514" i="3" l="1"/>
  <c r="D515" i="3" l="1"/>
  <c r="D516" i="3" l="1"/>
  <c r="D517" i="3" l="1"/>
  <c r="D518" i="3" l="1"/>
  <c r="D519" i="3" l="1"/>
  <c r="D520" i="3" l="1"/>
  <c r="D521" i="3" l="1"/>
  <c r="D522" i="3" l="1"/>
  <c r="D523" i="3" l="1"/>
  <c r="D524" i="3" l="1"/>
  <c r="D525" i="3" l="1"/>
  <c r="D526" i="3" l="1"/>
  <c r="D527" i="3" l="1"/>
  <c r="D528" i="3" l="1"/>
  <c r="D529" i="3" l="1"/>
  <c r="D530" i="3" l="1"/>
  <c r="D531" i="3" l="1"/>
  <c r="D532" i="3" l="1"/>
  <c r="D533" i="3" l="1"/>
  <c r="D534" i="3" l="1"/>
  <c r="D535" i="3" l="1"/>
  <c r="D536" i="3" l="1"/>
  <c r="D537" i="3" l="1"/>
  <c r="D538" i="3" l="1"/>
  <c r="D539" i="3" l="1"/>
  <c r="D540" i="3" l="1"/>
  <c r="D541" i="3" l="1"/>
  <c r="D542" i="3" l="1"/>
  <c r="D5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Ferreira</author>
  </authors>
  <commentList>
    <comment ref="D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Ricardo Ferreira:</t>
        </r>
        <r>
          <rPr>
            <sz val="9"/>
            <color indexed="81"/>
            <rFont val="Segoe UI"/>
            <family val="2"/>
          </rPr>
          <t xml:space="preserve">
Abertura do dia seguinte</t>
        </r>
      </text>
    </comment>
  </commentList>
</comments>
</file>

<file path=xl/sharedStrings.xml><?xml version="1.0" encoding="utf-8"?>
<sst xmlns="http://schemas.openxmlformats.org/spreadsheetml/2006/main" count="123" uniqueCount="79">
  <si>
    <t>Data de pagamento</t>
  </si>
  <si>
    <t>Vencimento</t>
  </si>
  <si>
    <t>Valor</t>
  </si>
  <si>
    <t>Saldo Conta Autorizada</t>
  </si>
  <si>
    <t>Saldo Devedor das Debêntures</t>
  </si>
  <si>
    <t>Razão Atingida</t>
  </si>
  <si>
    <t>Razão de Direitos Creditórios</t>
  </si>
  <si>
    <t>Status</t>
  </si>
  <si>
    <t>Direitos Creditórios Objetos de Resolução de Cessão</t>
  </si>
  <si>
    <t>Percentual Atingido</t>
  </si>
  <si>
    <t>Percentual Máximo Permitido</t>
  </si>
  <si>
    <t>Parcela Diferida</t>
  </si>
  <si>
    <t>Índice de Resolução de Cessão</t>
  </si>
  <si>
    <t>Faixa de Vencimento</t>
  </si>
  <si>
    <t>Prazo Médio</t>
  </si>
  <si>
    <t>Prazo Máximo</t>
  </si>
  <si>
    <t>Prazo</t>
  </si>
  <si>
    <t>Prazo Mínimo</t>
  </si>
  <si>
    <t>Valor Presente dos Direitos Creditórios</t>
  </si>
  <si>
    <t>Data de Vencimento</t>
  </si>
  <si>
    <t>Data de Verificação</t>
  </si>
  <si>
    <t xml:space="preserve"> 03/11/2020</t>
  </si>
  <si>
    <t xml:space="preserve"> 04/11/2020</t>
  </si>
  <si>
    <t xml:space="preserve"> 05/11/2020</t>
  </si>
  <si>
    <t xml:space="preserve"> 06/11/2020</t>
  </si>
  <si>
    <t xml:space="preserve"> 09/11/2020</t>
  </si>
  <si>
    <t xml:space="preserve"> 10/11/2020</t>
  </si>
  <si>
    <t xml:space="preserve"> 11/11/2020</t>
  </si>
  <si>
    <t xml:space="preserve"> 12/11/2020</t>
  </si>
  <si>
    <t xml:space="preserve"> 13/11/2020</t>
  </si>
  <si>
    <t xml:space="preserve"> 16/11/2020</t>
  </si>
  <si>
    <t xml:space="preserve"> 17/11/2020</t>
  </si>
  <si>
    <t xml:space="preserve"> 18/11/2020</t>
  </si>
  <si>
    <t xml:space="preserve"> 19/11/2020</t>
  </si>
  <si>
    <t xml:space="preserve"> 20/11/2020</t>
  </si>
  <si>
    <t xml:space="preserve"> 23/11/2020</t>
  </si>
  <si>
    <t xml:space="preserve"> 24/11/2020</t>
  </si>
  <si>
    <t xml:space="preserve"> 25/11/2020</t>
  </si>
  <si>
    <t xml:space="preserve"> 26/11/2020</t>
  </si>
  <si>
    <t xml:space="preserve"> 27/11/2020</t>
  </si>
  <si>
    <t xml:space="preserve"> 30/11/2020</t>
  </si>
  <si>
    <t xml:space="preserve"> 01/12/2020</t>
  </si>
  <si>
    <t xml:space="preserve"> 02/12/2020</t>
  </si>
  <si>
    <t xml:space="preserve"> 03/12/2020</t>
  </si>
  <si>
    <t xml:space="preserve"> 04/12/2020</t>
  </si>
  <si>
    <t xml:space="preserve"> 09/12/2020</t>
  </si>
  <si>
    <t xml:space="preserve"> 07/12/2020</t>
  </si>
  <si>
    <t xml:space="preserve"> 08/12/2020</t>
  </si>
  <si>
    <t xml:space="preserve"> 10/12/2020</t>
  </si>
  <si>
    <t xml:space="preserve"> 11/12/2020</t>
  </si>
  <si>
    <t xml:space="preserve"> 14/12/2020</t>
  </si>
  <si>
    <t xml:space="preserve"> 15/12/2020</t>
  </si>
  <si>
    <t xml:space="preserve"> 18/12/2020</t>
  </si>
  <si>
    <t xml:space="preserve"> 21/12/2020</t>
  </si>
  <si>
    <t xml:space="preserve"> 22/12/2020</t>
  </si>
  <si>
    <t xml:space="preserve"> 23/12/2020</t>
  </si>
  <si>
    <t xml:space="preserve"> 24/12/2020</t>
  </si>
  <si>
    <t xml:space="preserve"> 28/12/2020</t>
  </si>
  <si>
    <t xml:space="preserve"> 16/12/2020</t>
  </si>
  <si>
    <t xml:space="preserve"> 17/12/2020</t>
  </si>
  <si>
    <t xml:space="preserve"> 08/01/2021</t>
  </si>
  <si>
    <t xml:space="preserve"> 11/01/2021</t>
  </si>
  <si>
    <t xml:space="preserve"> 06/01/2021</t>
  </si>
  <si>
    <t xml:space="preserve"> 05/01/2021</t>
  </si>
  <si>
    <t xml:space="preserve"> 07/01/2021</t>
  </si>
  <si>
    <t>OK</t>
  </si>
  <si>
    <t xml:space="preserve"> 30/12/2020</t>
  </si>
  <si>
    <t xml:space="preserve"> 29/12/2020</t>
  </si>
  <si>
    <t xml:space="preserve"> 31/12/2020</t>
  </si>
  <si>
    <t xml:space="preserve"> 04/01/2021</t>
  </si>
  <si>
    <t xml:space="preserve"> 12/01/2021</t>
  </si>
  <si>
    <t xml:space="preserve"> 14/01/2021</t>
  </si>
  <si>
    <t xml:space="preserve"> 15/01/2021</t>
  </si>
  <si>
    <t xml:space="preserve"> 18/01/2021</t>
  </si>
  <si>
    <t xml:space="preserve"> 19/01/2021</t>
  </si>
  <si>
    <t xml:space="preserve"> 13/01/2021</t>
  </si>
  <si>
    <t xml:space="preserve"> 20/01/2021</t>
  </si>
  <si>
    <t xml:space="preserve"> 21/01/2021</t>
  </si>
  <si>
    <t xml:space="preserve"> 22/01/2021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</si>
</sst>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9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164" fontId="22" fillId="0" borderId="10" xfId="1" applyFont="1" applyBorder="1"/>
    <xf numFmtId="0" fontId="22" fillId="0" borderId="10" xfId="0" applyFont="1" applyBorder="1" applyAlignment="1">
      <alignment horizontal="center"/>
    </xf>
    <xf numFmtId="164" fontId="22" fillId="0" borderId="0" xfId="1" applyFont="1"/>
    <xf numFmtId="0" fontId="22" fillId="0" borderId="0" xfId="0" applyFont="1"/>
    <xf numFmtId="164" fontId="22" fillId="0" borderId="10" xfId="1" applyFont="1" applyBorder="1" applyAlignment="1">
      <alignment horizontal="center"/>
    </xf>
    <xf numFmtId="165" fontId="22" fillId="0" borderId="10" xfId="2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14" fontId="22" fillId="0" borderId="10" xfId="0" applyNumberFormat="1" applyFont="1" applyBorder="1"/>
    <xf numFmtId="14" fontId="19" fillId="0" borderId="10" xfId="44" applyNumberFormat="1" applyBorder="1" applyAlignment="1">
      <alignment horizontal="center"/>
    </xf>
    <xf numFmtId="4" fontId="0" fillId="0" borderId="0" xfId="0" applyNumberFormat="1"/>
    <xf numFmtId="10" fontId="22" fillId="0" borderId="10" xfId="2" applyNumberFormat="1" applyFont="1" applyBorder="1"/>
    <xf numFmtId="10" fontId="22" fillId="0" borderId="10" xfId="2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4" fontId="22" fillId="0" borderId="10" xfId="1" applyFont="1" applyFill="1" applyBorder="1"/>
    <xf numFmtId="44" fontId="0" fillId="0" borderId="0" xfId="0" applyNumberFormat="1"/>
    <xf numFmtId="0" fontId="20" fillId="33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0" fillId="0" borderId="0" xfId="0" applyFill="1"/>
    <xf numFmtId="14" fontId="19" fillId="0" borderId="0" xfId="44" applyNumberFormat="1" applyBorder="1" applyAlignment="1">
      <alignment horizontal="center"/>
    </xf>
    <xf numFmtId="164" fontId="22" fillId="0" borderId="0" xfId="1" applyFont="1" applyFill="1" applyBorder="1"/>
    <xf numFmtId="164" fontId="22" fillId="0" borderId="0" xfId="1" applyFont="1" applyBorder="1"/>
    <xf numFmtId="10" fontId="22" fillId="0" borderId="0" xfId="2" applyNumberFormat="1" applyFont="1" applyBorder="1"/>
    <xf numFmtId="10" fontId="22" fillId="0" borderId="0" xfId="2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64" fontId="22" fillId="0" borderId="0" xfId="1" applyFont="1" applyBorder="1" applyAlignment="1">
      <alignment horizontal="center"/>
    </xf>
    <xf numFmtId="165" fontId="22" fillId="0" borderId="0" xfId="2" applyNumberFormat="1" applyFont="1" applyBorder="1" applyAlignment="1">
      <alignment horizontal="center"/>
    </xf>
    <xf numFmtId="9" fontId="22" fillId="0" borderId="0" xfId="0" applyNumberFormat="1" applyFont="1" applyBorder="1" applyAlignment="1">
      <alignment horizontal="center"/>
    </xf>
    <xf numFmtId="164" fontId="0" fillId="35" borderId="0" xfId="1" applyFont="1" applyFill="1"/>
    <xf numFmtId="164" fontId="16" fillId="36" borderId="0" xfId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22" fillId="37" borderId="0" xfId="1" applyFont="1" applyFill="1"/>
    <xf numFmtId="43" fontId="0" fillId="0" borderId="0" xfId="45" applyFont="1"/>
    <xf numFmtId="164" fontId="0" fillId="0" borderId="0" xfId="0" applyNumberFormat="1"/>
    <xf numFmtId="14" fontId="0" fillId="0" borderId="0" xfId="0" applyNumberFormat="1" applyAlignment="1">
      <alignment horizontal="center" vertical="center"/>
    </xf>
    <xf numFmtId="164" fontId="0" fillId="0" borderId="0" xfId="1" quotePrefix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4" fontId="22" fillId="0" borderId="0" xfId="0" applyNumberFormat="1" applyFont="1"/>
    <xf numFmtId="14" fontId="0" fillId="0" borderId="0" xfId="0" applyNumberFormat="1"/>
    <xf numFmtId="14" fontId="22" fillId="0" borderId="0" xfId="0" quotePrefix="1" applyNumberFormat="1" applyFont="1"/>
  </cellXfs>
  <cellStyles count="46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rmal 2" xfId="44" xr:uid="{00000000-0005-0000-0000-000021000000}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2:R543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4" sqref="G14"/>
    </sheetView>
  </sheetViews>
  <sheetFormatPr defaultRowHeight="14.4" x14ac:dyDescent="0.3"/>
  <cols>
    <col min="1" max="1" width="4.44140625" customWidth="1"/>
    <col min="2" max="2" width="17.44140625" bestFit="1" customWidth="1"/>
    <col min="3" max="3" width="23.44140625" bestFit="1" customWidth="1"/>
    <col min="4" max="4" width="21" customWidth="1"/>
    <col min="5" max="5" width="22.109375" customWidth="1"/>
    <col min="6" max="6" width="17.6640625" bestFit="1" customWidth="1"/>
    <col min="7" max="7" width="19.33203125" bestFit="1" customWidth="1"/>
    <col min="8" max="8" width="17.6640625" bestFit="1" customWidth="1"/>
    <col min="9" max="9" width="16" customWidth="1"/>
    <col min="10" max="10" width="15.44140625" customWidth="1"/>
    <col min="11" max="11" width="14.33203125" customWidth="1"/>
    <col min="12" max="12" width="4.44140625" customWidth="1"/>
    <col min="13" max="13" width="21.88671875" customWidth="1"/>
    <col min="14" max="14" width="25.109375" customWidth="1"/>
    <col min="15" max="15" width="22.6640625" customWidth="1"/>
    <col min="16" max="16" width="13.44140625" customWidth="1"/>
    <col min="17" max="17" width="20.44140625" bestFit="1" customWidth="1"/>
  </cols>
  <sheetData>
    <row r="2" spans="2:18" x14ac:dyDescent="0.3">
      <c r="B2" s="3" t="s">
        <v>6</v>
      </c>
      <c r="C2" s="4"/>
      <c r="D2" s="4"/>
      <c r="E2" s="4"/>
      <c r="F2" s="4"/>
      <c r="G2" s="4"/>
      <c r="H2" s="4"/>
      <c r="M2" s="3" t="s">
        <v>12</v>
      </c>
      <c r="N2" s="7"/>
      <c r="O2" s="7"/>
      <c r="P2" s="7"/>
      <c r="Q2" s="8"/>
    </row>
    <row r="3" spans="2:18" ht="39.75" customHeight="1" x14ac:dyDescent="0.3">
      <c r="B3" s="20" t="s">
        <v>20</v>
      </c>
      <c r="C3" s="20" t="s">
        <v>18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17</v>
      </c>
      <c r="J3" s="20" t="s">
        <v>14</v>
      </c>
      <c r="K3" s="20" t="s">
        <v>15</v>
      </c>
      <c r="M3" s="21" t="s">
        <v>18</v>
      </c>
      <c r="N3" s="21" t="s">
        <v>8</v>
      </c>
      <c r="O3" s="21" t="s">
        <v>9</v>
      </c>
      <c r="P3" s="21" t="s">
        <v>10</v>
      </c>
      <c r="Q3" s="21" t="s">
        <v>7</v>
      </c>
    </row>
    <row r="4" spans="2:18" ht="16.95" customHeight="1" x14ac:dyDescent="0.3">
      <c r="B4" s="13">
        <v>44105</v>
      </c>
      <c r="C4" s="18">
        <v>796888769.18402815</v>
      </c>
      <c r="D4" s="5">
        <v>864682.63999999966</v>
      </c>
      <c r="E4" s="5">
        <v>750056107.5</v>
      </c>
      <c r="F4" s="15">
        <v>1.0635917018034922</v>
      </c>
      <c r="G4" s="16">
        <v>1.05</v>
      </c>
      <c r="H4" s="6" t="s">
        <v>65</v>
      </c>
      <c r="I4" s="6">
        <v>1</v>
      </c>
      <c r="J4" s="17">
        <v>43.415460334579343</v>
      </c>
      <c r="K4" s="6">
        <v>102</v>
      </c>
      <c r="M4" s="9">
        <v>796888769.18402815</v>
      </c>
      <c r="N4" s="9">
        <v>5238056.24</v>
      </c>
      <c r="O4" s="10">
        <v>6.5731334692588177E-3</v>
      </c>
      <c r="P4" s="11">
        <v>0.02</v>
      </c>
      <c r="Q4" s="11" t="s">
        <v>65</v>
      </c>
      <c r="R4" s="1"/>
    </row>
    <row r="5" spans="2:18" ht="16.95" customHeight="1" x14ac:dyDescent="0.3">
      <c r="B5" s="13">
        <v>44106</v>
      </c>
      <c r="C5" s="18">
        <v>788239797.53278816</v>
      </c>
      <c r="D5" s="5">
        <v>9053197.5899999999</v>
      </c>
      <c r="E5" s="5">
        <v>750112215</v>
      </c>
      <c r="F5" s="15">
        <v>1.0628982959873385</v>
      </c>
      <c r="G5" s="16">
        <v>1.05</v>
      </c>
      <c r="H5" s="6" t="s">
        <v>65</v>
      </c>
      <c r="I5" s="6">
        <v>3</v>
      </c>
      <c r="J5" s="17">
        <v>42.884194723924359</v>
      </c>
      <c r="K5" s="6">
        <v>101</v>
      </c>
      <c r="M5" s="9">
        <v>788239797.53278816</v>
      </c>
      <c r="N5" s="9">
        <v>5466807.25</v>
      </c>
      <c r="O5" s="10">
        <v>6.9354621107831074E-3</v>
      </c>
      <c r="P5" s="11">
        <v>0.02</v>
      </c>
      <c r="Q5" s="11" t="s">
        <v>65</v>
      </c>
      <c r="R5" s="1"/>
    </row>
    <row r="6" spans="2:18" ht="16.95" customHeight="1" x14ac:dyDescent="0.3">
      <c r="B6" s="13">
        <v>44109</v>
      </c>
      <c r="C6" s="18">
        <v>795477413.66800272</v>
      </c>
      <c r="D6" s="5">
        <v>2307501.23</v>
      </c>
      <c r="E6" s="5">
        <v>750168337.5</v>
      </c>
      <c r="F6" s="15">
        <v>1.0634745230073146</v>
      </c>
      <c r="G6" s="16">
        <v>1.05</v>
      </c>
      <c r="H6" s="6" t="s">
        <v>65</v>
      </c>
      <c r="I6" s="6">
        <v>1</v>
      </c>
      <c r="J6" s="17">
        <v>42.679583857103289</v>
      </c>
      <c r="K6" s="6">
        <v>98</v>
      </c>
      <c r="M6" s="9">
        <v>795477413.66800272</v>
      </c>
      <c r="N6" s="9">
        <v>5358528.0299999993</v>
      </c>
      <c r="O6" s="10">
        <v>6.7362415801241254E-3</v>
      </c>
      <c r="P6" s="11">
        <v>0.02</v>
      </c>
      <c r="Q6" s="11" t="s">
        <v>65</v>
      </c>
      <c r="R6" s="1"/>
    </row>
    <row r="7" spans="2:18" ht="16.95" customHeight="1" x14ac:dyDescent="0.3">
      <c r="B7" s="13">
        <v>44110</v>
      </c>
      <c r="C7" s="18">
        <v>788434566.44992256</v>
      </c>
      <c r="D7" s="5">
        <v>8986069.6099999994</v>
      </c>
      <c r="E7" s="5">
        <v>750224452.5</v>
      </c>
      <c r="F7" s="15">
        <v>1.0629094178450849</v>
      </c>
      <c r="G7" s="16">
        <v>1.05</v>
      </c>
      <c r="H7" s="6" t="s">
        <v>65</v>
      </c>
      <c r="I7" s="6">
        <v>1</v>
      </c>
      <c r="J7" s="17">
        <v>42.055170311838168</v>
      </c>
      <c r="K7" s="6">
        <v>97</v>
      </c>
      <c r="M7" s="9">
        <v>788434566.44992256</v>
      </c>
      <c r="N7" s="9">
        <v>5444385.7299999995</v>
      </c>
      <c r="O7" s="10">
        <v>6.9053108040587159E-3</v>
      </c>
      <c r="P7" s="11">
        <v>0.02</v>
      </c>
      <c r="Q7" s="11" t="s">
        <v>65</v>
      </c>
      <c r="R7" s="1"/>
    </row>
    <row r="8" spans="2:18" ht="16.95" customHeight="1" x14ac:dyDescent="0.3">
      <c r="B8" s="13">
        <v>44111</v>
      </c>
      <c r="C8" s="18">
        <v>785105803.72281373</v>
      </c>
      <c r="D8" s="5">
        <v>12172929.73</v>
      </c>
      <c r="E8" s="5">
        <v>750280575</v>
      </c>
      <c r="F8" s="15">
        <v>1.0626407773556097</v>
      </c>
      <c r="G8" s="16">
        <v>1.05</v>
      </c>
      <c r="H8" s="6" t="s">
        <v>65</v>
      </c>
      <c r="I8" s="6">
        <v>1</v>
      </c>
      <c r="J8" s="17">
        <v>41.232450998096915</v>
      </c>
      <c r="K8" s="6">
        <v>96</v>
      </c>
      <c r="M8" s="9">
        <v>785105803.72281373</v>
      </c>
      <c r="N8" s="9">
        <v>5396669.209999999</v>
      </c>
      <c r="O8" s="10">
        <v>6.873811382376846E-3</v>
      </c>
      <c r="P8" s="11">
        <v>0.02</v>
      </c>
      <c r="Q8" s="11" t="s">
        <v>65</v>
      </c>
      <c r="R8" s="1"/>
    </row>
    <row r="9" spans="2:18" ht="16.95" customHeight="1" x14ac:dyDescent="0.3">
      <c r="B9" s="13">
        <v>44112</v>
      </c>
      <c r="C9" s="18">
        <v>796843304.27137899</v>
      </c>
      <c r="D9" s="5">
        <v>1197169.1000000001</v>
      </c>
      <c r="E9" s="5">
        <v>750336705</v>
      </c>
      <c r="F9" s="15">
        <v>1.0635764824691323</v>
      </c>
      <c r="G9" s="16">
        <v>1.05</v>
      </c>
      <c r="H9" s="6" t="s">
        <v>65</v>
      </c>
      <c r="I9" s="6">
        <v>1</v>
      </c>
      <c r="J9" s="17">
        <v>40.918869012836609</v>
      </c>
      <c r="K9" s="6">
        <v>95</v>
      </c>
      <c r="M9" s="9">
        <v>796843304.27137899</v>
      </c>
      <c r="N9" s="9">
        <v>5448408.5500000007</v>
      </c>
      <c r="O9" s="10">
        <v>6.8374905339537743E-3</v>
      </c>
      <c r="P9" s="11">
        <v>0.02</v>
      </c>
      <c r="Q9" s="11" t="s">
        <v>65</v>
      </c>
      <c r="R9" s="1"/>
    </row>
    <row r="10" spans="2:18" ht="16.95" customHeight="1" x14ac:dyDescent="0.3">
      <c r="B10" s="13">
        <v>44113</v>
      </c>
      <c r="C10" s="18">
        <v>796801354.28943038</v>
      </c>
      <c r="D10" s="5">
        <v>1281450.3400000001</v>
      </c>
      <c r="E10" s="5">
        <v>750392835</v>
      </c>
      <c r="F10" s="15">
        <v>1.0635533382050888</v>
      </c>
      <c r="G10" s="16">
        <v>1.05</v>
      </c>
      <c r="H10" s="6" t="s">
        <v>65</v>
      </c>
      <c r="I10" s="6">
        <v>4</v>
      </c>
      <c r="J10" s="17">
        <v>40.805927157095233</v>
      </c>
      <c r="K10" s="6">
        <v>94</v>
      </c>
      <c r="M10" s="9">
        <v>796801354.28943038</v>
      </c>
      <c r="N10" s="9">
        <v>5335668.29</v>
      </c>
      <c r="O10" s="10">
        <v>6.6963594643463294E-3</v>
      </c>
      <c r="P10" s="11">
        <v>0.02</v>
      </c>
      <c r="Q10" s="11" t="s">
        <v>65</v>
      </c>
      <c r="R10" s="1"/>
    </row>
    <row r="11" spans="2:18" ht="16.95" customHeight="1" x14ac:dyDescent="0.3">
      <c r="B11" s="13">
        <v>44117</v>
      </c>
      <c r="C11" s="18">
        <v>796576034.2694943</v>
      </c>
      <c r="D11" s="5">
        <v>1551575.94</v>
      </c>
      <c r="E11" s="5">
        <v>750448972.5</v>
      </c>
      <c r="F11" s="15">
        <v>1.0635334838965276</v>
      </c>
      <c r="G11" s="16">
        <v>1.05</v>
      </c>
      <c r="H11" s="6" t="s">
        <v>65</v>
      </c>
      <c r="I11" s="6">
        <v>1</v>
      </c>
      <c r="J11" s="17">
        <v>38.03682656512445</v>
      </c>
      <c r="K11" s="6">
        <v>90</v>
      </c>
      <c r="M11" s="9">
        <v>796576034.2694943</v>
      </c>
      <c r="N11" s="9">
        <v>5512248.1500000004</v>
      </c>
      <c r="O11" s="10">
        <v>6.9199271793998251E-3</v>
      </c>
      <c r="P11" s="11">
        <v>0.02</v>
      </c>
      <c r="Q11" s="11" t="s">
        <v>65</v>
      </c>
      <c r="R11" s="1"/>
    </row>
    <row r="12" spans="2:18" ht="16.95" customHeight="1" x14ac:dyDescent="0.3">
      <c r="B12" s="13">
        <v>44118</v>
      </c>
      <c r="C12" s="18">
        <v>789979674.8765142</v>
      </c>
      <c r="D12" s="5">
        <v>7810382.4299999997</v>
      </c>
      <c r="E12" s="5">
        <v>750505117.5</v>
      </c>
      <c r="F12" s="15">
        <v>1.0630041537411823</v>
      </c>
      <c r="G12" s="16">
        <v>1.05</v>
      </c>
      <c r="H12" s="6" t="s">
        <v>65</v>
      </c>
      <c r="I12" s="6">
        <v>1</v>
      </c>
      <c r="J12" s="17">
        <v>37.348996246355661</v>
      </c>
      <c r="K12" s="6">
        <v>89</v>
      </c>
      <c r="M12" s="9">
        <v>789979674.8765142</v>
      </c>
      <c r="N12" s="9">
        <v>5508823.0399999972</v>
      </c>
      <c r="O12" s="10">
        <v>6.9733731324937058E-3</v>
      </c>
      <c r="P12" s="11">
        <v>0.02</v>
      </c>
      <c r="Q12" s="11" t="s">
        <v>65</v>
      </c>
      <c r="R12" s="1"/>
    </row>
    <row r="13" spans="2:18" ht="16.95" customHeight="1" x14ac:dyDescent="0.3">
      <c r="B13" s="13">
        <v>44119</v>
      </c>
      <c r="C13" s="18">
        <v>796545599.369102</v>
      </c>
      <c r="D13" s="5">
        <v>1696089.55</v>
      </c>
      <c r="E13" s="5">
        <v>750561262.5</v>
      </c>
      <c r="F13" s="15">
        <v>1.0635263619391788</v>
      </c>
      <c r="G13" s="16">
        <f>105%</f>
        <v>1.05</v>
      </c>
      <c r="H13" s="6" t="s">
        <v>65</v>
      </c>
      <c r="I13" s="6">
        <v>1</v>
      </c>
      <c r="J13" s="17">
        <v>37.264057341541637</v>
      </c>
      <c r="K13" s="6">
        <v>88</v>
      </c>
      <c r="M13" s="9">
        <v>796545599.369102</v>
      </c>
      <c r="N13" s="9">
        <v>5424105.5799999973</v>
      </c>
      <c r="O13" s="10">
        <v>6.8095355548961909E-3</v>
      </c>
      <c r="P13" s="11">
        <v>0.02</v>
      </c>
      <c r="Q13" s="11" t="s">
        <v>65</v>
      </c>
      <c r="R13" s="1"/>
    </row>
    <row r="14" spans="2:18" ht="16.95" customHeight="1" x14ac:dyDescent="0.3">
      <c r="B14" s="13">
        <v>44120</v>
      </c>
      <c r="C14" s="18">
        <v>795546698.75102925</v>
      </c>
      <c r="D14" s="5">
        <v>2693211.15</v>
      </c>
      <c r="E14" s="5">
        <v>750617407.5</v>
      </c>
      <c r="F14" s="15">
        <v>1.0634444417691302</v>
      </c>
      <c r="G14" s="16">
        <v>1.05</v>
      </c>
      <c r="H14" s="6" t="s">
        <v>65</v>
      </c>
      <c r="I14" s="6">
        <v>3</v>
      </c>
      <c r="J14" s="17">
        <v>37.604922778141287</v>
      </c>
      <c r="K14" s="6">
        <v>87</v>
      </c>
      <c r="M14" s="9">
        <v>795546698.75102925</v>
      </c>
      <c r="N14" s="9">
        <v>5497079.8800000018</v>
      </c>
      <c r="O14" s="10">
        <v>6.9098142052882094E-3</v>
      </c>
      <c r="P14" s="11">
        <v>0.02</v>
      </c>
      <c r="Q14" s="11" t="s">
        <v>65</v>
      </c>
      <c r="R14" s="1"/>
    </row>
    <row r="15" spans="2:18" ht="16.95" customHeight="1" x14ac:dyDescent="0.3">
      <c r="B15" s="13">
        <v>44123</v>
      </c>
      <c r="C15" s="18">
        <v>767145403.27975094</v>
      </c>
      <c r="D15" s="5">
        <v>29448537.23</v>
      </c>
      <c r="E15" s="5">
        <v>750673560</v>
      </c>
      <c r="F15" s="15">
        <v>1.0611722364508895</v>
      </c>
      <c r="G15" s="16">
        <v>1.05</v>
      </c>
      <c r="H15" s="6" t="s">
        <v>65</v>
      </c>
      <c r="I15" s="6">
        <v>1</v>
      </c>
      <c r="J15" s="17">
        <v>35.888867103648074</v>
      </c>
      <c r="K15" s="6">
        <v>84</v>
      </c>
      <c r="M15" s="9">
        <v>767145403.27975094</v>
      </c>
      <c r="N15" s="9">
        <v>5492461.75</v>
      </c>
      <c r="O15" s="10">
        <v>7.1596098034587222E-3</v>
      </c>
      <c r="P15" s="11">
        <v>0.02</v>
      </c>
      <c r="Q15" s="11" t="s">
        <v>65</v>
      </c>
      <c r="R15" s="1"/>
    </row>
    <row r="16" spans="2:18" ht="16.95" customHeight="1" x14ac:dyDescent="0.3">
      <c r="B16" s="13">
        <v>44124</v>
      </c>
      <c r="C16" s="18">
        <v>796387042.88698959</v>
      </c>
      <c r="D16" s="5">
        <v>2011403.61</v>
      </c>
      <c r="E16" s="5">
        <v>750729720</v>
      </c>
      <c r="F16" s="15">
        <v>1.0634965224195327</v>
      </c>
      <c r="G16" s="16">
        <v>1.05</v>
      </c>
      <c r="H16" s="6" t="s">
        <v>65</v>
      </c>
      <c r="I16" s="6">
        <v>1</v>
      </c>
      <c r="J16" s="17">
        <v>35.334143965049329</v>
      </c>
      <c r="K16" s="6">
        <v>83</v>
      </c>
      <c r="M16" s="9">
        <v>796387042.88698959</v>
      </c>
      <c r="N16" s="9">
        <v>5586112.5500000017</v>
      </c>
      <c r="O16" s="10">
        <v>7.0143187284284992E-3</v>
      </c>
      <c r="P16" s="11">
        <v>0.02</v>
      </c>
      <c r="Q16" s="11" t="s">
        <v>65</v>
      </c>
      <c r="R16" s="1"/>
    </row>
    <row r="17" spans="2:18" ht="16.95" customHeight="1" x14ac:dyDescent="0.3">
      <c r="B17" s="13">
        <v>44125</v>
      </c>
      <c r="C17" s="18">
        <v>797106300.16039634</v>
      </c>
      <c r="D17" s="5">
        <v>1393380.31</v>
      </c>
      <c r="E17" s="5">
        <v>750785880</v>
      </c>
      <c r="F17" s="15">
        <v>1.0635518085001763</v>
      </c>
      <c r="G17" s="16">
        <v>1.05</v>
      </c>
      <c r="H17" s="6" t="s">
        <v>65</v>
      </c>
      <c r="I17" s="6">
        <v>1</v>
      </c>
      <c r="J17" s="17">
        <v>34.828124095274191</v>
      </c>
      <c r="K17" s="6">
        <v>86</v>
      </c>
      <c r="M17" s="9">
        <v>797106300.16039634</v>
      </c>
      <c r="N17" s="9">
        <v>5502371.0600000015</v>
      </c>
      <c r="O17" s="10">
        <v>6.9029325936738883E-3</v>
      </c>
      <c r="P17" s="11">
        <v>0.02</v>
      </c>
      <c r="Q17" s="11" t="s">
        <v>65</v>
      </c>
      <c r="R17" s="1"/>
    </row>
    <row r="18" spans="2:18" ht="16.95" customHeight="1" x14ac:dyDescent="0.3">
      <c r="B18" s="13">
        <v>44126</v>
      </c>
      <c r="C18" s="18">
        <v>797928824.32429218</v>
      </c>
      <c r="D18" s="5">
        <v>678323.19</v>
      </c>
      <c r="E18" s="5">
        <v>750842047.5</v>
      </c>
      <c r="F18" s="15">
        <v>1.063615377126695</v>
      </c>
      <c r="G18" s="16">
        <v>1.05</v>
      </c>
      <c r="H18" s="6" t="s">
        <v>65</v>
      </c>
      <c r="I18" s="6">
        <v>1</v>
      </c>
      <c r="J18" s="17">
        <v>34.113871829719749</v>
      </c>
      <c r="K18" s="6">
        <v>86</v>
      </c>
      <c r="M18" s="9">
        <v>797928824.32429218</v>
      </c>
      <c r="N18" s="9">
        <v>5481754.5900000017</v>
      </c>
      <c r="O18" s="10">
        <v>6.8699794052960806E-3</v>
      </c>
      <c r="P18" s="11">
        <v>0.02</v>
      </c>
      <c r="Q18" s="11" t="s">
        <v>65</v>
      </c>
      <c r="R18" s="1"/>
    </row>
    <row r="19" spans="2:18" ht="16.95" customHeight="1" x14ac:dyDescent="0.3">
      <c r="B19" s="13">
        <v>44127</v>
      </c>
      <c r="C19" s="18">
        <v>797307175.98971164</v>
      </c>
      <c r="D19" s="5">
        <v>1320873.3999999999</v>
      </c>
      <c r="E19" s="5">
        <v>750898215</v>
      </c>
      <c r="F19" s="15">
        <v>1.0635636540828795</v>
      </c>
      <c r="G19" s="16">
        <v>1.05</v>
      </c>
      <c r="H19" s="6" t="s">
        <v>65</v>
      </c>
      <c r="I19" s="6">
        <v>3</v>
      </c>
      <c r="J19" s="17">
        <v>33.598040861566446</v>
      </c>
      <c r="K19" s="6">
        <v>86</v>
      </c>
      <c r="M19" s="9">
        <v>797307175.98971164</v>
      </c>
      <c r="N19" s="9">
        <v>5423629.6000000015</v>
      </c>
      <c r="O19" s="10">
        <v>6.802434197669867E-3</v>
      </c>
      <c r="P19" s="11">
        <v>0.02</v>
      </c>
      <c r="Q19" s="11" t="s">
        <v>65</v>
      </c>
      <c r="R19" s="1"/>
    </row>
    <row r="20" spans="2:18" ht="16.95" customHeight="1" x14ac:dyDescent="0.3">
      <c r="B20" s="13">
        <v>44130</v>
      </c>
      <c r="C20" s="18">
        <v>795784126.11094069</v>
      </c>
      <c r="D20" s="5">
        <v>2808617.64</v>
      </c>
      <c r="E20" s="5">
        <v>750954390</v>
      </c>
      <c r="F20" s="15">
        <v>1.0634370800481514</v>
      </c>
      <c r="G20" s="16">
        <v>1.05</v>
      </c>
      <c r="H20" s="6" t="s">
        <v>65</v>
      </c>
      <c r="I20" s="6">
        <v>1</v>
      </c>
      <c r="J20" s="17">
        <v>33.224261240205422</v>
      </c>
      <c r="K20" s="6">
        <v>86</v>
      </c>
      <c r="M20" s="9">
        <v>795784126.11094069</v>
      </c>
      <c r="N20" s="9">
        <v>5743242.0099999979</v>
      </c>
      <c r="O20" s="10">
        <v>7.2170854149449688E-3</v>
      </c>
      <c r="P20" s="11">
        <v>1.02</v>
      </c>
      <c r="Q20" s="11" t="s">
        <v>65</v>
      </c>
      <c r="R20" s="1"/>
    </row>
    <row r="21" spans="2:18" ht="16.95" customHeight="1" x14ac:dyDescent="0.3">
      <c r="B21" s="13">
        <v>44131</v>
      </c>
      <c r="C21" s="18">
        <v>797799345.14208221</v>
      </c>
      <c r="D21" s="5">
        <v>972411.35</v>
      </c>
      <c r="E21" s="5">
        <v>751010572.5</v>
      </c>
      <c r="F21" s="15">
        <v>1.0635958876492144</v>
      </c>
      <c r="G21" s="16">
        <v>1.05</v>
      </c>
      <c r="H21" s="6" t="s">
        <v>65</v>
      </c>
      <c r="I21" s="6">
        <v>1</v>
      </c>
      <c r="J21" s="17">
        <v>33.375683254787255</v>
      </c>
      <c r="K21" s="6">
        <v>86</v>
      </c>
      <c r="M21" s="9">
        <v>797799345.14208221</v>
      </c>
      <c r="N21" s="9">
        <v>5763642.6000000024</v>
      </c>
      <c r="O21" s="10">
        <v>7.2244263361403733E-3</v>
      </c>
      <c r="P21" s="11">
        <v>1.02</v>
      </c>
      <c r="Q21" s="11" t="s">
        <v>65</v>
      </c>
      <c r="R21" s="1"/>
    </row>
    <row r="22" spans="2:18" ht="16.95" customHeight="1" x14ac:dyDescent="0.3">
      <c r="B22" s="13">
        <v>44132</v>
      </c>
      <c r="C22" s="18">
        <v>797501402.5034591</v>
      </c>
      <c r="D22" s="5">
        <v>1310759.1299999999</v>
      </c>
      <c r="E22" s="5">
        <v>751066755</v>
      </c>
      <c r="F22" s="15">
        <v>1.0635701238479915</v>
      </c>
      <c r="G22" s="16">
        <v>1.05</v>
      </c>
      <c r="H22" s="6" t="s">
        <v>65</v>
      </c>
      <c r="I22" s="6">
        <v>1</v>
      </c>
      <c r="J22" s="17">
        <v>33.34561967669746</v>
      </c>
      <c r="K22" s="6">
        <v>86</v>
      </c>
      <c r="M22" s="9">
        <v>797501402.5034591</v>
      </c>
      <c r="N22" s="9">
        <v>5811326.6400000034</v>
      </c>
      <c r="O22" s="10">
        <v>7.2869171411580023E-3</v>
      </c>
      <c r="P22" s="11">
        <v>1.02</v>
      </c>
      <c r="Q22" s="11" t="s">
        <v>65</v>
      </c>
      <c r="R22" s="1"/>
    </row>
    <row r="23" spans="2:18" ht="16.95" customHeight="1" x14ac:dyDescent="0.3">
      <c r="B23" s="13">
        <v>44133</v>
      </c>
      <c r="C23" s="18">
        <v>797383701.00452006</v>
      </c>
      <c r="D23" s="5">
        <v>1479695.82</v>
      </c>
      <c r="E23" s="5">
        <v>751122937.5</v>
      </c>
      <c r="F23" s="15">
        <v>1.0635587823791097</v>
      </c>
      <c r="G23" s="16">
        <v>1.05</v>
      </c>
      <c r="H23" s="6" t="s">
        <v>65</v>
      </c>
      <c r="I23" s="6">
        <v>1</v>
      </c>
      <c r="J23" s="17">
        <v>33.380703777966104</v>
      </c>
      <c r="K23" s="6">
        <v>85</v>
      </c>
      <c r="M23" s="9">
        <v>797383701.00452006</v>
      </c>
      <c r="N23" s="9">
        <v>5838179.9200000018</v>
      </c>
      <c r="O23" s="10">
        <v>7.3216694956834937E-3</v>
      </c>
      <c r="P23" s="11">
        <v>1.02</v>
      </c>
      <c r="Q23" s="11" t="s">
        <v>65</v>
      </c>
      <c r="R23" s="1"/>
    </row>
    <row r="24" spans="2:18" ht="16.95" customHeight="1" x14ac:dyDescent="0.3">
      <c r="B24" s="13">
        <v>44134</v>
      </c>
      <c r="C24" s="18">
        <f>+SUM(C28:C290)</f>
        <v>797297533.7214092</v>
      </c>
      <c r="D24" s="5">
        <v>1619008.54</v>
      </c>
      <c r="E24" s="5">
        <v>751179135</v>
      </c>
      <c r="F24" s="15">
        <f>+(C24+D24)/E24</f>
        <v>1.0635499643655693</v>
      </c>
      <c r="G24" s="16">
        <f>105%</f>
        <v>1.05</v>
      </c>
      <c r="H24" s="6" t="str">
        <f>+IF(F24&gt;G24,"OK","DEFAULT")</f>
        <v>OK</v>
      </c>
      <c r="I24" s="6">
        <f>MIN(E28:E107)</f>
        <v>4</v>
      </c>
      <c r="J24" s="17">
        <f>SUMPRODUCT(C28:C186,E28:E186)/SUM(C28:C1186)</f>
        <v>33.245941987721835</v>
      </c>
      <c r="K24" s="6">
        <f>MAX(E28:E801)</f>
        <v>84</v>
      </c>
      <c r="M24" s="9">
        <f>C24</f>
        <v>797297533.7214092</v>
      </c>
      <c r="N24" s="9">
        <f>+SUM('Resolução de Cessão'!B:B)</f>
        <v>5840960.1700000018</v>
      </c>
      <c r="O24" s="10">
        <f>+N24/M24</f>
        <v>7.3259478713513038E-3</v>
      </c>
      <c r="P24" s="11">
        <v>1.02</v>
      </c>
      <c r="Q24" s="11" t="str">
        <f>+IF(O24&lt;P24,"OK","DEFAULT")</f>
        <v>OK</v>
      </c>
      <c r="R24" s="1"/>
    </row>
    <row r="25" spans="2:18" ht="15" customHeight="1" x14ac:dyDescent="0.3">
      <c r="B25" s="23"/>
      <c r="C25" s="24"/>
      <c r="D25" s="25"/>
      <c r="E25" s="25"/>
      <c r="F25" s="26"/>
      <c r="G25" s="27"/>
      <c r="H25" s="28"/>
      <c r="I25" s="28"/>
      <c r="J25" s="29"/>
      <c r="K25" s="28"/>
      <c r="M25" s="30"/>
      <c r="N25" s="30"/>
      <c r="O25" s="31"/>
      <c r="P25" s="32"/>
      <c r="Q25" s="32"/>
      <c r="R25" s="1"/>
    </row>
    <row r="26" spans="2:18" x14ac:dyDescent="0.3">
      <c r="B26" s="3" t="s">
        <v>13</v>
      </c>
      <c r="C26" s="8"/>
      <c r="D26" s="8"/>
      <c r="F26" s="19"/>
      <c r="G26" s="19"/>
    </row>
    <row r="27" spans="2:18" x14ac:dyDescent="0.3">
      <c r="B27" s="2" t="s">
        <v>1</v>
      </c>
      <c r="C27" s="2" t="s">
        <v>2</v>
      </c>
      <c r="D27" s="2" t="s">
        <v>11</v>
      </c>
      <c r="E27" s="2" t="s">
        <v>16</v>
      </c>
      <c r="G27" s="19"/>
      <c r="O27" s="14"/>
    </row>
    <row r="28" spans="2:18" x14ac:dyDescent="0.3">
      <c r="B28" s="12">
        <v>44138</v>
      </c>
      <c r="C28" s="5">
        <f>+SUMIF('Direitos Creditórios'!B:B,Resumo!B28,'Direitos Creditórios'!A:A)</f>
        <v>12455285.964346368</v>
      </c>
      <c r="D28" s="5">
        <f t="shared" ref="D28:D38" si="0">+C28*6%</f>
        <v>747317.157860782</v>
      </c>
      <c r="E28" s="6">
        <f>MAX(B28-$B$24,0)</f>
        <v>4</v>
      </c>
    </row>
    <row r="29" spans="2:18" x14ac:dyDescent="0.3">
      <c r="B29" s="12">
        <v>44139</v>
      </c>
      <c r="C29" s="5">
        <f>+SUMIF('Direitos Creditórios'!B:B,Resumo!B29,'Direitos Creditórios'!A:A)</f>
        <v>7552881.8380009644</v>
      </c>
      <c r="D29" s="5">
        <f t="shared" si="0"/>
        <v>453172.91028005787</v>
      </c>
      <c r="E29" s="6">
        <f t="shared" ref="E29:E84" si="1">MAX(B29-$B$24,0)</f>
        <v>5</v>
      </c>
    </row>
    <row r="30" spans="2:18" x14ac:dyDescent="0.3">
      <c r="B30" s="12">
        <v>44140</v>
      </c>
      <c r="C30" s="5">
        <f>+SUMIF('Direitos Creditórios'!B:B,Resumo!B30,'Direitos Creditórios'!A:A)</f>
        <v>22410297.911699295</v>
      </c>
      <c r="D30" s="5">
        <f t="shared" si="0"/>
        <v>1344617.8747019577</v>
      </c>
      <c r="E30" s="6">
        <f t="shared" si="1"/>
        <v>6</v>
      </c>
    </row>
    <row r="31" spans="2:18" x14ac:dyDescent="0.3">
      <c r="B31" s="12">
        <v>44141</v>
      </c>
      <c r="C31" s="5">
        <f>+SUMIF('Direitos Creditórios'!B:B,Resumo!B31,'Direitos Creditórios'!A:A)</f>
        <v>16781852.60627025</v>
      </c>
      <c r="D31" s="5">
        <f t="shared" si="0"/>
        <v>1006911.1563762149</v>
      </c>
      <c r="E31" s="6">
        <f t="shared" si="1"/>
        <v>7</v>
      </c>
    </row>
    <row r="32" spans="2:18" x14ac:dyDescent="0.3">
      <c r="B32" s="12">
        <v>44144</v>
      </c>
      <c r="C32" s="5">
        <f>+SUMIF('Direitos Creditórios'!B:B,Resumo!B32,'Direitos Creditórios'!A:A)</f>
        <v>58665600.939384252</v>
      </c>
      <c r="D32" s="5">
        <f t="shared" si="0"/>
        <v>3519936.056363055</v>
      </c>
      <c r="E32" s="6">
        <f t="shared" si="1"/>
        <v>10</v>
      </c>
    </row>
    <row r="33" spans="2:5" x14ac:dyDescent="0.3">
      <c r="B33" s="12">
        <v>44145</v>
      </c>
      <c r="C33" s="5">
        <f>+SUMIF('Direitos Creditórios'!B:B,Resumo!B33,'Direitos Creditórios'!A:A)</f>
        <v>27150768.573440522</v>
      </c>
      <c r="D33" s="5">
        <f t="shared" si="0"/>
        <v>1629046.1144064313</v>
      </c>
      <c r="E33" s="6">
        <f t="shared" si="1"/>
        <v>11</v>
      </c>
    </row>
    <row r="34" spans="2:5" x14ac:dyDescent="0.3">
      <c r="B34" s="12">
        <v>44146</v>
      </c>
      <c r="C34" s="5">
        <f>+SUMIF('Direitos Creditórios'!B:B,Resumo!B34,'Direitos Creditórios'!A:A)</f>
        <v>17307842.661445051</v>
      </c>
      <c r="D34" s="5">
        <f t="shared" si="0"/>
        <v>1038470.559686703</v>
      </c>
      <c r="E34" s="6">
        <f t="shared" si="1"/>
        <v>12</v>
      </c>
    </row>
    <row r="35" spans="2:5" x14ac:dyDescent="0.3">
      <c r="B35" s="12">
        <v>44147</v>
      </c>
      <c r="C35" s="5">
        <f>+SUMIF('Direitos Creditórios'!B:B,Resumo!B35,'Direitos Creditórios'!A:A)</f>
        <v>15686265.683293631</v>
      </c>
      <c r="D35" s="5">
        <f t="shared" si="0"/>
        <v>941175.9409976179</v>
      </c>
      <c r="E35" s="6">
        <f t="shared" si="1"/>
        <v>13</v>
      </c>
    </row>
    <row r="36" spans="2:5" x14ac:dyDescent="0.3">
      <c r="B36" s="12">
        <v>44148</v>
      </c>
      <c r="C36" s="5">
        <f>+SUMIF('Direitos Creditórios'!B:B,Resumo!B36,'Direitos Creditórios'!A:A)</f>
        <v>26365669.352589987</v>
      </c>
      <c r="D36" s="5">
        <f t="shared" si="0"/>
        <v>1581940.1611553992</v>
      </c>
      <c r="E36" s="6">
        <f t="shared" si="1"/>
        <v>14</v>
      </c>
    </row>
    <row r="37" spans="2:5" x14ac:dyDescent="0.3">
      <c r="B37" s="12">
        <v>44151</v>
      </c>
      <c r="C37" s="5">
        <f>+SUMIF('Direitos Creditórios'!B:B,Resumo!B37,'Direitos Creditórios'!A:A)</f>
        <v>39496161.221739426</v>
      </c>
      <c r="D37" s="5">
        <f t="shared" si="0"/>
        <v>2369769.6733043655</v>
      </c>
      <c r="E37" s="6">
        <f t="shared" si="1"/>
        <v>17</v>
      </c>
    </row>
    <row r="38" spans="2:5" x14ac:dyDescent="0.3">
      <c r="B38" s="12">
        <v>44152</v>
      </c>
      <c r="C38" s="5">
        <f>+SUMIF('Direitos Creditórios'!B:B,Resumo!B38,'Direitos Creditórios'!A:A)</f>
        <v>15532877.813434467</v>
      </c>
      <c r="D38" s="5">
        <f t="shared" si="0"/>
        <v>931972.66880606802</v>
      </c>
      <c r="E38" s="6">
        <f t="shared" si="1"/>
        <v>18</v>
      </c>
    </row>
    <row r="39" spans="2:5" x14ac:dyDescent="0.3">
      <c r="B39" s="12">
        <v>44153</v>
      </c>
      <c r="C39" s="5">
        <f>+SUMIF('Direitos Creditórios'!B:B,Resumo!B39,'Direitos Creditórios'!A:A)</f>
        <v>6720030.6437548278</v>
      </c>
      <c r="D39" s="5">
        <f t="shared" ref="D39:D71" si="2">+C39*6%</f>
        <v>403201.83862528967</v>
      </c>
      <c r="E39" s="6">
        <f t="shared" si="1"/>
        <v>19</v>
      </c>
    </row>
    <row r="40" spans="2:5" x14ac:dyDescent="0.3">
      <c r="B40" s="12">
        <v>44154</v>
      </c>
      <c r="C40" s="5">
        <f>+SUMIF('Direitos Creditórios'!B:B,Resumo!B40,'Direitos Creditórios'!A:A)</f>
        <v>11698627.98615887</v>
      </c>
      <c r="D40" s="5">
        <f t="shared" si="2"/>
        <v>701917.67916953214</v>
      </c>
      <c r="E40" s="6">
        <f t="shared" si="1"/>
        <v>20</v>
      </c>
    </row>
    <row r="41" spans="2:5" x14ac:dyDescent="0.3">
      <c r="B41" s="12">
        <v>44155</v>
      </c>
      <c r="C41" s="5">
        <f>+SUMIF('Direitos Creditórios'!B:B,Resumo!B41,'Direitos Creditórios'!A:A)</f>
        <v>16679711.716043757</v>
      </c>
      <c r="D41" s="5">
        <f t="shared" si="2"/>
        <v>1000782.7029626254</v>
      </c>
      <c r="E41" s="6">
        <f t="shared" si="1"/>
        <v>21</v>
      </c>
    </row>
    <row r="42" spans="2:5" x14ac:dyDescent="0.3">
      <c r="B42" s="12">
        <v>44158</v>
      </c>
      <c r="C42" s="5">
        <f>+SUMIF('Direitos Creditórios'!B:B,Resumo!B42,'Direitos Creditórios'!A:A)</f>
        <v>46111885.097135022</v>
      </c>
      <c r="D42" s="5">
        <f t="shared" si="2"/>
        <v>2766713.1058281013</v>
      </c>
      <c r="E42" s="6">
        <f t="shared" si="1"/>
        <v>24</v>
      </c>
    </row>
    <row r="43" spans="2:5" x14ac:dyDescent="0.3">
      <c r="B43" s="12">
        <v>44159</v>
      </c>
      <c r="C43" s="5">
        <f>+SUMIF('Direitos Creditórios'!B:B,Resumo!B43,'Direitos Creditórios'!A:A)</f>
        <v>24666550.057604074</v>
      </c>
      <c r="D43" s="5">
        <f t="shared" si="2"/>
        <v>1479993.0034562445</v>
      </c>
      <c r="E43" s="6">
        <f t="shared" si="1"/>
        <v>25</v>
      </c>
    </row>
    <row r="44" spans="2:5" x14ac:dyDescent="0.3">
      <c r="B44" s="12">
        <v>44160</v>
      </c>
      <c r="C44" s="5">
        <f>+SUMIF('Direitos Creditórios'!B:B,Resumo!B44,'Direitos Creditórios'!A:A)</f>
        <v>8936143.3028879296</v>
      </c>
      <c r="D44" s="5">
        <f t="shared" si="2"/>
        <v>536168.59817327571</v>
      </c>
      <c r="E44" s="6">
        <f t="shared" si="1"/>
        <v>26</v>
      </c>
    </row>
    <row r="45" spans="2:5" x14ac:dyDescent="0.3">
      <c r="B45" s="12">
        <v>44161</v>
      </c>
      <c r="C45" s="5">
        <f>+SUMIF('Direitos Creditórios'!B:B,Resumo!B45,'Direitos Creditórios'!A:A)</f>
        <v>18784675.383648414</v>
      </c>
      <c r="D45" s="5">
        <f t="shared" si="2"/>
        <v>1127080.5230189047</v>
      </c>
      <c r="E45" s="6">
        <f t="shared" si="1"/>
        <v>27</v>
      </c>
    </row>
    <row r="46" spans="2:5" x14ac:dyDescent="0.3">
      <c r="B46" s="12">
        <v>44162</v>
      </c>
      <c r="C46" s="5">
        <f>+SUMIF('Direitos Creditórios'!B:B,Resumo!B46,'Direitos Creditórios'!A:A)</f>
        <v>4995442.9254819164</v>
      </c>
      <c r="D46" s="5">
        <f t="shared" si="2"/>
        <v>299726.57552891498</v>
      </c>
      <c r="E46" s="6">
        <f t="shared" si="1"/>
        <v>28</v>
      </c>
    </row>
    <row r="47" spans="2:5" x14ac:dyDescent="0.3">
      <c r="B47" s="12">
        <v>44165</v>
      </c>
      <c r="C47" s="5">
        <f>+SUMIF('Direitos Creditórios'!B:B,Resumo!B47,'Direitos Creditórios'!A:A)</f>
        <v>4866944.461534529</v>
      </c>
      <c r="D47" s="5">
        <f t="shared" si="2"/>
        <v>292016.6676920717</v>
      </c>
      <c r="E47" s="6">
        <f t="shared" si="1"/>
        <v>31</v>
      </c>
    </row>
    <row r="48" spans="2:5" x14ac:dyDescent="0.3">
      <c r="B48" s="12">
        <v>44166</v>
      </c>
      <c r="C48" s="5">
        <f>+SUMIF('Direitos Creditórios'!B:B,Resumo!B48,'Direitos Creditórios'!A:A)</f>
        <v>6947193.4465122866</v>
      </c>
      <c r="D48" s="5">
        <f t="shared" si="2"/>
        <v>416831.60679073719</v>
      </c>
      <c r="E48" s="6">
        <f t="shared" si="1"/>
        <v>32</v>
      </c>
    </row>
    <row r="49" spans="2:5" x14ac:dyDescent="0.3">
      <c r="B49" s="12">
        <v>44167</v>
      </c>
      <c r="C49" s="5">
        <f>+SUMIF('Direitos Creditórios'!B:B,Resumo!B49,'Direitos Creditórios'!A:A)</f>
        <v>10154294.204962038</v>
      </c>
      <c r="D49" s="5">
        <f t="shared" si="2"/>
        <v>609257.65229772218</v>
      </c>
      <c r="E49" s="6">
        <f t="shared" si="1"/>
        <v>33</v>
      </c>
    </row>
    <row r="50" spans="2:5" x14ac:dyDescent="0.3">
      <c r="B50" s="12">
        <v>44168</v>
      </c>
      <c r="C50" s="5">
        <f>+SUMIF('Direitos Creditórios'!B:B,Resumo!B50,'Direitos Creditórios'!A:A)</f>
        <v>20642845.559916131</v>
      </c>
      <c r="D50" s="5">
        <f t="shared" si="2"/>
        <v>1238570.7335949678</v>
      </c>
      <c r="E50" s="6">
        <f t="shared" si="1"/>
        <v>34</v>
      </c>
    </row>
    <row r="51" spans="2:5" x14ac:dyDescent="0.3">
      <c r="B51" s="12">
        <v>44169</v>
      </c>
      <c r="C51" s="5">
        <f>+SUMIF('Direitos Creditórios'!B:B,Resumo!B51,'Direitos Creditórios'!A:A)</f>
        <v>12197487.757703325</v>
      </c>
      <c r="D51" s="5">
        <f t="shared" si="2"/>
        <v>731849.26546219946</v>
      </c>
      <c r="E51" s="6">
        <f t="shared" si="1"/>
        <v>35</v>
      </c>
    </row>
    <row r="52" spans="2:5" x14ac:dyDescent="0.3">
      <c r="B52" s="12">
        <v>44172</v>
      </c>
      <c r="C52" s="5">
        <f>+SUMIF('Direitos Creditórios'!B:B,Resumo!B52,'Direitos Creditórios'!A:A)</f>
        <v>52913559.113249898</v>
      </c>
      <c r="D52" s="5">
        <f t="shared" si="2"/>
        <v>3174813.5467949938</v>
      </c>
      <c r="E52" s="6">
        <f t="shared" si="1"/>
        <v>38</v>
      </c>
    </row>
    <row r="53" spans="2:5" x14ac:dyDescent="0.3">
      <c r="B53" s="12">
        <v>44173</v>
      </c>
      <c r="C53" s="5">
        <f>+SUMIF('Direitos Creditórios'!B:B,Resumo!B53,'Direitos Creditórios'!A:A)</f>
        <v>4333035.6188167417</v>
      </c>
      <c r="D53" s="5">
        <f t="shared" si="2"/>
        <v>259982.13712900449</v>
      </c>
      <c r="E53" s="6">
        <f t="shared" si="1"/>
        <v>39</v>
      </c>
    </row>
    <row r="54" spans="2:5" x14ac:dyDescent="0.3">
      <c r="B54" s="12">
        <v>44174</v>
      </c>
      <c r="C54" s="5">
        <f>+SUMIF('Direitos Creditórios'!B:B,Resumo!B54,'Direitos Creditórios'!A:A)</f>
        <v>3217143.0973277623</v>
      </c>
      <c r="D54" s="5">
        <f t="shared" si="2"/>
        <v>193028.58583966573</v>
      </c>
      <c r="E54" s="6">
        <f t="shared" si="1"/>
        <v>40</v>
      </c>
    </row>
    <row r="55" spans="2:5" x14ac:dyDescent="0.3">
      <c r="B55" s="12">
        <v>44175</v>
      </c>
      <c r="C55" s="5">
        <f>+SUMIF('Direitos Creditórios'!B:B,Resumo!B55,'Direitos Creditórios'!A:A)</f>
        <v>14619744.383741725</v>
      </c>
      <c r="D55" s="5">
        <f t="shared" si="2"/>
        <v>877184.6630245035</v>
      </c>
      <c r="E55" s="6">
        <f t="shared" si="1"/>
        <v>41</v>
      </c>
    </row>
    <row r="56" spans="2:5" x14ac:dyDescent="0.3">
      <c r="B56" s="12">
        <v>44176</v>
      </c>
      <c r="C56" s="5">
        <f>+SUMIF('Direitos Creditórios'!B:B,Resumo!B56,'Direitos Creditórios'!A:A)</f>
        <v>21689496.366088934</v>
      </c>
      <c r="D56" s="5">
        <f t="shared" si="2"/>
        <v>1301369.7819653361</v>
      </c>
      <c r="E56" s="6">
        <f t="shared" si="1"/>
        <v>42</v>
      </c>
    </row>
    <row r="57" spans="2:5" x14ac:dyDescent="0.3">
      <c r="B57" s="12">
        <v>44179</v>
      </c>
      <c r="C57" s="5">
        <f>+SUMIF('Direitos Creditórios'!B:B,Resumo!B57,'Direitos Creditórios'!A:A)</f>
        <v>31533983.586455278</v>
      </c>
      <c r="D57" s="5">
        <f t="shared" si="2"/>
        <v>1892039.0151873166</v>
      </c>
      <c r="E57" s="6">
        <f t="shared" si="1"/>
        <v>45</v>
      </c>
    </row>
    <row r="58" spans="2:5" x14ac:dyDescent="0.3">
      <c r="B58" s="12">
        <v>44180</v>
      </c>
      <c r="C58" s="5">
        <f>+SUMIF('Direitos Creditórios'!B:B,Resumo!B58,'Direitos Creditórios'!A:A)</f>
        <v>626905.69836845028</v>
      </c>
      <c r="D58" s="5">
        <f t="shared" si="2"/>
        <v>37614.341902107015</v>
      </c>
      <c r="E58" s="6">
        <f t="shared" si="1"/>
        <v>46</v>
      </c>
    </row>
    <row r="59" spans="2:5" x14ac:dyDescent="0.3">
      <c r="B59" s="12">
        <v>44181</v>
      </c>
      <c r="C59" s="5">
        <f>+SUMIF('Direitos Creditórios'!B:B,Resumo!B59,'Direitos Creditórios'!A:A)</f>
        <v>12119669.727961978</v>
      </c>
      <c r="D59" s="5">
        <f t="shared" si="2"/>
        <v>727180.18367771863</v>
      </c>
      <c r="E59" s="6">
        <f t="shared" si="1"/>
        <v>47</v>
      </c>
    </row>
    <row r="60" spans="2:5" x14ac:dyDescent="0.3">
      <c r="B60" s="12">
        <v>44182</v>
      </c>
      <c r="C60" s="5">
        <f>+SUMIF('Direitos Creditórios'!B:B,Resumo!B60,'Direitos Creditórios'!A:A)</f>
        <v>22276994.069540516</v>
      </c>
      <c r="D60" s="5">
        <f t="shared" si="2"/>
        <v>1336619.644172431</v>
      </c>
      <c r="E60" s="6">
        <f t="shared" si="1"/>
        <v>48</v>
      </c>
    </row>
    <row r="61" spans="2:5" x14ac:dyDescent="0.3">
      <c r="B61" s="12">
        <v>44183</v>
      </c>
      <c r="C61" s="5">
        <f>+SUMIF('Direitos Creditórios'!B:B,Resumo!B61,'Direitos Creditórios'!A:A)</f>
        <v>15568801.626576124</v>
      </c>
      <c r="D61" s="5">
        <f t="shared" si="2"/>
        <v>934128.09759456734</v>
      </c>
      <c r="E61" s="6">
        <f t="shared" si="1"/>
        <v>49</v>
      </c>
    </row>
    <row r="62" spans="2:5" x14ac:dyDescent="0.3">
      <c r="B62" s="12">
        <v>44186</v>
      </c>
      <c r="C62" s="5">
        <f>+SUMIF('Direitos Creditórios'!B:B,Resumo!B62,'Direitos Creditórios'!A:A)</f>
        <v>28942012.126590952</v>
      </c>
      <c r="D62" s="5">
        <f t="shared" si="2"/>
        <v>1736520.7275954571</v>
      </c>
      <c r="E62" s="6">
        <f t="shared" si="1"/>
        <v>52</v>
      </c>
    </row>
    <row r="63" spans="2:5" x14ac:dyDescent="0.3">
      <c r="B63" s="12">
        <v>44187</v>
      </c>
      <c r="C63" s="5">
        <f>+SUMIF('Direitos Creditórios'!B:B,Resumo!B63,'Direitos Creditórios'!A:A)</f>
        <v>11501231.779275239</v>
      </c>
      <c r="D63" s="5">
        <f t="shared" si="2"/>
        <v>690073.90675651433</v>
      </c>
      <c r="E63" s="6">
        <f t="shared" si="1"/>
        <v>53</v>
      </c>
    </row>
    <row r="64" spans="2:5" x14ac:dyDescent="0.3">
      <c r="B64" s="12">
        <v>44188</v>
      </c>
      <c r="C64" s="5">
        <f>+SUMIF('Direitos Creditórios'!B:B,Resumo!B64,'Direitos Creditórios'!A:A)</f>
        <v>5812902.4508201666</v>
      </c>
      <c r="D64" s="5">
        <f t="shared" si="2"/>
        <v>348774.14704920998</v>
      </c>
      <c r="E64" s="6">
        <f t="shared" si="1"/>
        <v>54</v>
      </c>
    </row>
    <row r="65" spans="2:5" x14ac:dyDescent="0.3">
      <c r="B65" s="12">
        <v>44189</v>
      </c>
      <c r="C65" s="5">
        <f>+SUMIF('Direitos Creditórios'!B:B,Resumo!B65,'Direitos Creditórios'!A:A)</f>
        <v>1683936.3111020075</v>
      </c>
      <c r="D65" s="5">
        <f t="shared" si="2"/>
        <v>101036.17866612045</v>
      </c>
      <c r="E65" s="6">
        <f t="shared" si="1"/>
        <v>55</v>
      </c>
    </row>
    <row r="66" spans="2:5" x14ac:dyDescent="0.3">
      <c r="B66" s="12">
        <v>44193</v>
      </c>
      <c r="C66" s="5">
        <f>+SUMIF('Direitos Creditórios'!B:B,Resumo!B66,'Direitos Creditórios'!A:A)</f>
        <v>40283875.232115686</v>
      </c>
      <c r="D66" s="5">
        <f t="shared" si="2"/>
        <v>2417032.513926941</v>
      </c>
      <c r="E66" s="6">
        <f t="shared" si="1"/>
        <v>59</v>
      </c>
    </row>
    <row r="67" spans="2:5" x14ac:dyDescent="0.3">
      <c r="B67" s="12">
        <v>44194</v>
      </c>
      <c r="C67" s="5">
        <f>+SUMIF('Direitos Creditórios'!B:B,Resumo!B67,'Direitos Creditórios'!A:A)</f>
        <v>269823.81852700864</v>
      </c>
      <c r="D67" s="5">
        <f t="shared" si="2"/>
        <v>16189.429111620519</v>
      </c>
      <c r="E67" s="6">
        <f t="shared" si="1"/>
        <v>60</v>
      </c>
    </row>
    <row r="68" spans="2:5" x14ac:dyDescent="0.3">
      <c r="B68" s="12">
        <v>44195</v>
      </c>
      <c r="C68" s="5">
        <f>+SUMIF('Direitos Creditórios'!B:B,Resumo!B68,'Direitos Creditórios'!A:A)</f>
        <v>614114.12937279919</v>
      </c>
      <c r="D68" s="5">
        <f t="shared" si="2"/>
        <v>36846.84776236795</v>
      </c>
      <c r="E68" s="6">
        <f t="shared" si="1"/>
        <v>61</v>
      </c>
    </row>
    <row r="69" spans="2:5" x14ac:dyDescent="0.3">
      <c r="B69" s="12">
        <v>44196</v>
      </c>
      <c r="C69" s="5">
        <f>+SUMIF('Direitos Creditórios'!B:B,Resumo!B69,'Direitos Creditórios'!A:A)</f>
        <v>459725.75890729384</v>
      </c>
      <c r="D69" s="5">
        <f t="shared" si="2"/>
        <v>27583.545534437628</v>
      </c>
      <c r="E69" s="6">
        <f t="shared" si="1"/>
        <v>62</v>
      </c>
    </row>
    <row r="70" spans="2:5" x14ac:dyDescent="0.3">
      <c r="B70" s="12">
        <v>44200</v>
      </c>
      <c r="C70" s="5">
        <f>+SUMIF('Direitos Creditórios'!B:B,Resumo!B70,'Direitos Creditórios'!A:A)</f>
        <v>14507454.462579295</v>
      </c>
      <c r="D70" s="5">
        <f t="shared" si="2"/>
        <v>870447.26775475766</v>
      </c>
      <c r="E70" s="6">
        <f t="shared" si="1"/>
        <v>66</v>
      </c>
    </row>
    <row r="71" spans="2:5" x14ac:dyDescent="0.3">
      <c r="B71" s="12">
        <v>44201</v>
      </c>
      <c r="C71" s="5">
        <f>+SUMIF('Direitos Creditórios'!B:B,Resumo!B71,'Direitos Creditórios'!A:A)</f>
        <v>1089261.4820110286</v>
      </c>
      <c r="D71" s="5">
        <f t="shared" si="2"/>
        <v>65355.688920661712</v>
      </c>
      <c r="E71" s="6">
        <f t="shared" si="1"/>
        <v>67</v>
      </c>
    </row>
    <row r="72" spans="2:5" x14ac:dyDescent="0.3">
      <c r="B72" s="12">
        <v>44202</v>
      </c>
      <c r="C72" s="5">
        <f>+SUMIF('Direitos Creditórios'!B:B,Resumo!B72,'Direitos Creditórios'!A:A)</f>
        <v>591838.39118329925</v>
      </c>
      <c r="D72" s="5">
        <f t="shared" ref="D72:D108" si="3">+C72*6%</f>
        <v>35510.303470997955</v>
      </c>
      <c r="E72" s="6">
        <f t="shared" si="1"/>
        <v>68</v>
      </c>
    </row>
    <row r="73" spans="2:5" x14ac:dyDescent="0.3">
      <c r="B73" s="12">
        <v>44203</v>
      </c>
      <c r="C73" s="5">
        <f>+SUMIF('Direitos Creditórios'!B:B,Resumo!B73,'Direitos Creditórios'!A:A)</f>
        <v>410952.56497614121</v>
      </c>
      <c r="D73" s="5">
        <f t="shared" si="3"/>
        <v>24657.153898568471</v>
      </c>
      <c r="E73" s="6">
        <f t="shared" si="1"/>
        <v>69</v>
      </c>
    </row>
    <row r="74" spans="2:5" x14ac:dyDescent="0.3">
      <c r="B74" s="12">
        <v>44204</v>
      </c>
      <c r="C74" s="5">
        <f>+SUMIF('Direitos Creditórios'!B:B,Resumo!B74,'Direitos Creditórios'!A:A)</f>
        <v>1378461.3864380552</v>
      </c>
      <c r="D74" s="5">
        <f t="shared" si="3"/>
        <v>82707.683186283306</v>
      </c>
      <c r="E74" s="6">
        <f t="shared" si="1"/>
        <v>70</v>
      </c>
    </row>
    <row r="75" spans="2:5" x14ac:dyDescent="0.3">
      <c r="B75" s="12">
        <v>44207</v>
      </c>
      <c r="C75" s="5">
        <f>+SUMIF('Direitos Creditórios'!B:B,Resumo!B75,'Direitos Creditórios'!A:A)</f>
        <v>11882651.15776878</v>
      </c>
      <c r="D75" s="5">
        <f t="shared" si="3"/>
        <v>712959.06946612685</v>
      </c>
      <c r="E75" s="6">
        <f t="shared" si="1"/>
        <v>73</v>
      </c>
    </row>
    <row r="76" spans="2:5" x14ac:dyDescent="0.3">
      <c r="B76" s="12">
        <v>44208</v>
      </c>
      <c r="C76" s="5">
        <f>+SUMIF('Direitos Creditórios'!B:B,Resumo!B76,'Direitos Creditórios'!A:A)</f>
        <v>5146093.2627441194</v>
      </c>
      <c r="D76" s="5">
        <f t="shared" si="3"/>
        <v>308765.59576464718</v>
      </c>
      <c r="E76" s="6">
        <f t="shared" si="1"/>
        <v>74</v>
      </c>
    </row>
    <row r="77" spans="2:5" x14ac:dyDescent="0.3">
      <c r="B77" s="12">
        <v>44209</v>
      </c>
      <c r="C77" s="5">
        <f>+SUMIF('Direitos Creditórios'!B:B,Resumo!B77,'Direitos Creditórios'!A:A)</f>
        <v>181095.46999967593</v>
      </c>
      <c r="D77" s="5">
        <f t="shared" si="3"/>
        <v>10865.728199980555</v>
      </c>
      <c r="E77" s="6">
        <f t="shared" si="1"/>
        <v>75</v>
      </c>
    </row>
    <row r="78" spans="2:5" x14ac:dyDescent="0.3">
      <c r="B78" s="12">
        <v>44210</v>
      </c>
      <c r="C78" s="5">
        <f>+SUMIF('Direitos Creditórios'!B:B,Resumo!B78,'Direitos Creditórios'!A:A)</f>
        <v>2831626.9745666268</v>
      </c>
      <c r="D78" s="5">
        <f t="shared" si="3"/>
        <v>169897.6184739976</v>
      </c>
      <c r="E78" s="6">
        <f t="shared" si="1"/>
        <v>76</v>
      </c>
    </row>
    <row r="79" spans="2:5" x14ac:dyDescent="0.3">
      <c r="B79" s="12">
        <v>44211</v>
      </c>
      <c r="C79" s="5">
        <f>+SUMIF('Direitos Creditórios'!B:B,Resumo!B79,'Direitos Creditórios'!A:A)</f>
        <v>5773978.287843422</v>
      </c>
      <c r="D79" s="5">
        <f t="shared" si="3"/>
        <v>346438.69727060531</v>
      </c>
      <c r="E79" s="6">
        <f t="shared" si="1"/>
        <v>77</v>
      </c>
    </row>
    <row r="80" spans="2:5" x14ac:dyDescent="0.3">
      <c r="B80" s="12">
        <v>44214</v>
      </c>
      <c r="C80" s="5">
        <f>+SUMIF('Direitos Creditórios'!B:B,Resumo!B80,'Direitos Creditórios'!A:A)</f>
        <v>9438937.7056432199</v>
      </c>
      <c r="D80" s="5">
        <f t="shared" si="3"/>
        <v>566336.26233859314</v>
      </c>
      <c r="E80" s="6">
        <f t="shared" si="1"/>
        <v>80</v>
      </c>
    </row>
    <row r="81" spans="2:5" x14ac:dyDescent="0.3">
      <c r="B81" s="12">
        <v>44215</v>
      </c>
      <c r="C81" s="5">
        <f>+SUMIF('Direitos Creditórios'!B:B,Resumo!B81,'Direitos Creditórios'!A:A)</f>
        <v>7646385.6216128515</v>
      </c>
      <c r="D81" s="5">
        <f t="shared" si="3"/>
        <v>458783.13729677105</v>
      </c>
      <c r="E81" s="6">
        <f t="shared" si="1"/>
        <v>81</v>
      </c>
    </row>
    <row r="82" spans="2:5" x14ac:dyDescent="0.3">
      <c r="B82" s="12">
        <v>44216</v>
      </c>
      <c r="C82" s="5">
        <f>+SUMIF('Direitos Creditórios'!B:B,Resumo!B82,'Direitos Creditórios'!A:A)</f>
        <v>1533640.1884554422</v>
      </c>
      <c r="D82" s="5">
        <f t="shared" si="3"/>
        <v>92018.411307326533</v>
      </c>
      <c r="E82" s="6">
        <f t="shared" si="1"/>
        <v>82</v>
      </c>
    </row>
    <row r="83" spans="2:5" x14ac:dyDescent="0.3">
      <c r="B83" s="12">
        <v>44217</v>
      </c>
      <c r="C83" s="5">
        <f>+SUMIF('Direitos Creditórios'!B:B,Resumo!B83,'Direitos Creditórios'!A:A)</f>
        <v>10525943.844762271</v>
      </c>
      <c r="D83" s="5">
        <f t="shared" si="3"/>
        <v>631556.63068573631</v>
      </c>
      <c r="E83" s="6">
        <f t="shared" si="1"/>
        <v>83</v>
      </c>
    </row>
    <row r="84" spans="2:5" x14ac:dyDescent="0.3">
      <c r="B84" s="12">
        <v>44218</v>
      </c>
      <c r="C84" s="5">
        <f>+SUMIF('Direitos Creditórios'!B:B,Resumo!B84,'Direitos Creditórios'!A:A)</f>
        <v>3084920.9169991622</v>
      </c>
      <c r="D84" s="5">
        <f t="shared" si="3"/>
        <v>185095.25501994972</v>
      </c>
      <c r="E84" s="6">
        <f t="shared" si="1"/>
        <v>84</v>
      </c>
    </row>
    <row r="85" spans="2:5" hidden="1" x14ac:dyDescent="0.3">
      <c r="B85" s="12">
        <v>44221</v>
      </c>
      <c r="C85" s="5">
        <f>+SUMIF('Direitos Creditórios'!B:B,Resumo!B85,'Direitos Creditórios'!A:A)</f>
        <v>0</v>
      </c>
      <c r="D85" s="5">
        <f t="shared" si="3"/>
        <v>0</v>
      </c>
    </row>
    <row r="86" spans="2:5" hidden="1" x14ac:dyDescent="0.3">
      <c r="B86" s="12">
        <v>44222</v>
      </c>
      <c r="C86" s="5">
        <f>+SUMIF('Direitos Creditórios'!B:B,Resumo!B86,'Direitos Creditórios'!A:A)</f>
        <v>0</v>
      </c>
      <c r="D86" s="5">
        <f t="shared" si="3"/>
        <v>0</v>
      </c>
    </row>
    <row r="87" spans="2:5" hidden="1" x14ac:dyDescent="0.3">
      <c r="B87" s="12">
        <v>44223</v>
      </c>
      <c r="C87" s="5">
        <f>+SUMIF('Direitos Creditórios'!B:B,Resumo!B87,'Direitos Creditórios'!A:A)</f>
        <v>0</v>
      </c>
      <c r="D87" s="5">
        <f t="shared" si="3"/>
        <v>0</v>
      </c>
    </row>
    <row r="88" spans="2:5" hidden="1" x14ac:dyDescent="0.3">
      <c r="B88" s="12">
        <v>44224</v>
      </c>
      <c r="C88" s="5">
        <f>+SUMIF('Direitos Creditórios'!B:B,Resumo!B88,'Direitos Creditórios'!A:A)</f>
        <v>0</v>
      </c>
      <c r="D88" s="5">
        <f t="shared" si="3"/>
        <v>0</v>
      </c>
    </row>
    <row r="89" spans="2:5" hidden="1" x14ac:dyDescent="0.3">
      <c r="B89" s="12">
        <v>44225</v>
      </c>
      <c r="C89" s="5">
        <f>+SUMIF('Direitos Creditórios'!B:B,Resumo!B89,'Direitos Creditórios'!A:A)</f>
        <v>0</v>
      </c>
      <c r="D89" s="5">
        <f t="shared" si="3"/>
        <v>0</v>
      </c>
    </row>
    <row r="90" spans="2:5" hidden="1" x14ac:dyDescent="0.3">
      <c r="B90" s="12">
        <v>44228</v>
      </c>
      <c r="C90" s="5">
        <f>+SUMIF('Direitos Creditórios'!B:B,Resumo!B90,'Direitos Creditórios'!A:A)</f>
        <v>0</v>
      </c>
      <c r="D90" s="5">
        <f t="shared" si="3"/>
        <v>0</v>
      </c>
    </row>
    <row r="91" spans="2:5" hidden="1" x14ac:dyDescent="0.3">
      <c r="B91" s="12">
        <v>44229</v>
      </c>
      <c r="C91" s="5">
        <f>+SUMIF('Direitos Creditórios'!B:B,Resumo!B91,'Direitos Creditórios'!A:A)</f>
        <v>0</v>
      </c>
      <c r="D91" s="5">
        <f t="shared" si="3"/>
        <v>0</v>
      </c>
    </row>
    <row r="92" spans="2:5" hidden="1" x14ac:dyDescent="0.3">
      <c r="B92" s="12">
        <v>44230</v>
      </c>
      <c r="C92" s="5">
        <f>+SUMIF('Direitos Creditórios'!B:B,Resumo!B92,'Direitos Creditórios'!A:A)</f>
        <v>0</v>
      </c>
      <c r="D92" s="5">
        <f t="shared" si="3"/>
        <v>0</v>
      </c>
    </row>
    <row r="93" spans="2:5" hidden="1" x14ac:dyDescent="0.3">
      <c r="B93" s="12">
        <v>44231</v>
      </c>
      <c r="C93" s="5">
        <f>+SUMIF('Direitos Creditórios'!B:B,Resumo!B93,'Direitos Creditórios'!A:A)</f>
        <v>0</v>
      </c>
      <c r="D93" s="5">
        <f t="shared" si="3"/>
        <v>0</v>
      </c>
    </row>
    <row r="94" spans="2:5" hidden="1" x14ac:dyDescent="0.3">
      <c r="B94" s="12">
        <v>44232</v>
      </c>
      <c r="C94" s="5">
        <f>+SUMIF('Direitos Creditórios'!B:B,Resumo!B94,'Direitos Creditórios'!A:A)</f>
        <v>0</v>
      </c>
      <c r="D94" s="5">
        <f t="shared" si="3"/>
        <v>0</v>
      </c>
    </row>
    <row r="95" spans="2:5" hidden="1" x14ac:dyDescent="0.3">
      <c r="B95" s="12">
        <v>44235</v>
      </c>
      <c r="C95" s="5">
        <f>+SUMIF('Direitos Creditórios'!B:B,Resumo!B95,'Direitos Creditórios'!A:A)</f>
        <v>0</v>
      </c>
      <c r="D95" s="5">
        <f t="shared" si="3"/>
        <v>0</v>
      </c>
    </row>
    <row r="96" spans="2:5" hidden="1" x14ac:dyDescent="0.3">
      <c r="B96" s="12">
        <v>44236</v>
      </c>
      <c r="C96" s="5">
        <f>+SUMIF('Direitos Creditórios'!B:B,Resumo!B96,'Direitos Creditórios'!A:A)</f>
        <v>0</v>
      </c>
      <c r="D96" s="5">
        <f t="shared" si="3"/>
        <v>0</v>
      </c>
    </row>
    <row r="97" spans="2:4" hidden="1" x14ac:dyDescent="0.3">
      <c r="B97" s="12">
        <v>44237</v>
      </c>
      <c r="C97" s="5">
        <f>+SUMIF('Direitos Creditórios'!B:B,Resumo!B97,'Direitos Creditórios'!A:A)</f>
        <v>0</v>
      </c>
      <c r="D97" s="5">
        <f t="shared" si="3"/>
        <v>0</v>
      </c>
    </row>
    <row r="98" spans="2:4" hidden="1" x14ac:dyDescent="0.3">
      <c r="B98" s="12">
        <v>44238</v>
      </c>
      <c r="C98" s="5">
        <f>+SUMIF('Direitos Creditórios'!B:B,Resumo!B98,'Direitos Creditórios'!A:A)</f>
        <v>0</v>
      </c>
      <c r="D98" s="5">
        <f t="shared" si="3"/>
        <v>0</v>
      </c>
    </row>
    <row r="99" spans="2:4" hidden="1" x14ac:dyDescent="0.3">
      <c r="B99" s="12">
        <v>44239</v>
      </c>
      <c r="C99" s="5">
        <f>+SUMIF('Direitos Creditórios'!B:B,Resumo!B99,'Direitos Creditórios'!A:A)</f>
        <v>0</v>
      </c>
      <c r="D99" s="5">
        <f t="shared" si="3"/>
        <v>0</v>
      </c>
    </row>
    <row r="100" spans="2:4" hidden="1" x14ac:dyDescent="0.3">
      <c r="B100" s="12">
        <v>44244</v>
      </c>
      <c r="C100" s="5">
        <f>+SUMIF('Direitos Creditórios'!B:B,Resumo!B100,'Direitos Creditórios'!A:A)</f>
        <v>0</v>
      </c>
      <c r="D100" s="5">
        <f t="shared" si="3"/>
        <v>0</v>
      </c>
    </row>
    <row r="101" spans="2:4" hidden="1" x14ac:dyDescent="0.3">
      <c r="B101" s="12">
        <v>44245</v>
      </c>
      <c r="C101" s="5">
        <f>+SUMIF('Direitos Creditórios'!B:B,Resumo!B101,'Direitos Creditórios'!A:A)</f>
        <v>0</v>
      </c>
      <c r="D101" s="5">
        <f t="shared" si="3"/>
        <v>0</v>
      </c>
    </row>
    <row r="102" spans="2:4" hidden="1" x14ac:dyDescent="0.3">
      <c r="B102" s="12">
        <v>44246</v>
      </c>
      <c r="C102" s="5">
        <f>+SUMIF('Direitos Creditórios'!B:B,Resumo!B102,'Direitos Creditórios'!A:A)</f>
        <v>0</v>
      </c>
      <c r="D102" s="5">
        <f t="shared" si="3"/>
        <v>0</v>
      </c>
    </row>
    <row r="103" spans="2:4" hidden="1" x14ac:dyDescent="0.3">
      <c r="B103" s="12">
        <v>44249</v>
      </c>
      <c r="C103" s="5">
        <f>+SUMIF('Direitos Creditórios'!B:B,Resumo!B103,'Direitos Creditórios'!A:A)</f>
        <v>0</v>
      </c>
      <c r="D103" s="5">
        <f t="shared" si="3"/>
        <v>0</v>
      </c>
    </row>
    <row r="104" spans="2:4" hidden="1" x14ac:dyDescent="0.3">
      <c r="B104" s="12">
        <v>44250</v>
      </c>
      <c r="C104" s="5">
        <f>+SUMIF('Direitos Creditórios'!B:B,Resumo!B104,'Direitos Creditórios'!A:A)</f>
        <v>0</v>
      </c>
      <c r="D104" s="5">
        <f t="shared" si="3"/>
        <v>0</v>
      </c>
    </row>
    <row r="105" spans="2:4" hidden="1" x14ac:dyDescent="0.3">
      <c r="B105" s="12">
        <v>44251</v>
      </c>
      <c r="C105" s="5">
        <f>+SUMIF('Direitos Creditórios'!B:B,Resumo!B105,'Direitos Creditórios'!A:A)</f>
        <v>0</v>
      </c>
      <c r="D105" s="5">
        <f t="shared" si="3"/>
        <v>0</v>
      </c>
    </row>
    <row r="106" spans="2:4" hidden="1" x14ac:dyDescent="0.3">
      <c r="B106" s="12">
        <v>44252</v>
      </c>
      <c r="C106" s="5">
        <f>+SUMIF('Direitos Creditórios'!B:B,Resumo!B106,'Direitos Creditórios'!A:A)</f>
        <v>0</v>
      </c>
      <c r="D106" s="5">
        <f t="shared" si="3"/>
        <v>0</v>
      </c>
    </row>
    <row r="107" spans="2:4" hidden="1" x14ac:dyDescent="0.3">
      <c r="B107" s="12">
        <v>44253</v>
      </c>
      <c r="C107" s="5">
        <f>+SUMIF('Direitos Creditórios'!B:B,Resumo!B107,'Direitos Creditórios'!A:A)</f>
        <v>0</v>
      </c>
      <c r="D107" s="5">
        <f t="shared" si="3"/>
        <v>0</v>
      </c>
    </row>
    <row r="108" spans="2:4" hidden="1" x14ac:dyDescent="0.3">
      <c r="B108" s="12">
        <v>44256</v>
      </c>
      <c r="C108" s="5">
        <f>+SUMIF('Direitos Creditórios'!B:B,Resumo!B108,'Direitos Creditórios'!A:A)</f>
        <v>0</v>
      </c>
      <c r="D108" s="5">
        <f t="shared" si="3"/>
        <v>0</v>
      </c>
    </row>
    <row r="109" spans="2:4" hidden="1" x14ac:dyDescent="0.3">
      <c r="B109" s="12">
        <v>44257</v>
      </c>
      <c r="C109" s="5">
        <f>+SUMIF('Direitos Creditórios'!B:B,Resumo!B109,'Direitos Creditórios'!A:A)</f>
        <v>0</v>
      </c>
      <c r="D109" s="5">
        <f t="shared" ref="D109:D172" si="4">+C109*6%</f>
        <v>0</v>
      </c>
    </row>
    <row r="110" spans="2:4" hidden="1" x14ac:dyDescent="0.3">
      <c r="B110" s="12">
        <v>44258</v>
      </c>
      <c r="C110" s="5">
        <f>+SUMIF('Direitos Creditórios'!B:B,Resumo!B110,'Direitos Creditórios'!A:A)</f>
        <v>0</v>
      </c>
      <c r="D110" s="5">
        <f t="shared" si="4"/>
        <v>0</v>
      </c>
    </row>
    <row r="111" spans="2:4" hidden="1" x14ac:dyDescent="0.3">
      <c r="B111" s="12">
        <v>44259</v>
      </c>
      <c r="C111" s="5">
        <f>+SUMIF('Direitos Creditórios'!B:B,Resumo!B111,'Direitos Creditórios'!A:A)</f>
        <v>0</v>
      </c>
      <c r="D111" s="5">
        <f t="shared" si="4"/>
        <v>0</v>
      </c>
    </row>
    <row r="112" spans="2:4" hidden="1" x14ac:dyDescent="0.3">
      <c r="B112" s="12">
        <v>44260</v>
      </c>
      <c r="C112" s="5">
        <f>+SUMIF('Direitos Creditórios'!B:B,Resumo!B112,'Direitos Creditórios'!A:A)</f>
        <v>0</v>
      </c>
      <c r="D112" s="5">
        <f t="shared" si="4"/>
        <v>0</v>
      </c>
    </row>
    <row r="113" spans="2:4" hidden="1" x14ac:dyDescent="0.3">
      <c r="B113" s="12">
        <v>44263</v>
      </c>
      <c r="C113" s="5">
        <f>+SUMIF('Direitos Creditórios'!B:B,Resumo!B113,'Direitos Creditórios'!A:A)</f>
        <v>0</v>
      </c>
      <c r="D113" s="5">
        <f t="shared" si="4"/>
        <v>0</v>
      </c>
    </row>
    <row r="114" spans="2:4" hidden="1" x14ac:dyDescent="0.3">
      <c r="B114" s="12">
        <v>44264</v>
      </c>
      <c r="C114" s="5">
        <f>+SUMIF('Direitos Creditórios'!B:B,Resumo!B114,'Direitos Creditórios'!A:A)</f>
        <v>0</v>
      </c>
      <c r="D114" s="5">
        <f t="shared" si="4"/>
        <v>0</v>
      </c>
    </row>
    <row r="115" spans="2:4" hidden="1" x14ac:dyDescent="0.3">
      <c r="B115" s="12">
        <v>44265</v>
      </c>
      <c r="C115" s="5">
        <f>+SUMIF('Direitos Creditórios'!B:B,Resumo!B115,'Direitos Creditórios'!A:A)</f>
        <v>0</v>
      </c>
      <c r="D115" s="5">
        <f t="shared" si="4"/>
        <v>0</v>
      </c>
    </row>
    <row r="116" spans="2:4" hidden="1" x14ac:dyDescent="0.3">
      <c r="B116" s="12">
        <v>44266</v>
      </c>
      <c r="C116" s="5">
        <f>+SUMIF('Direitos Creditórios'!B:B,Resumo!B116,'Direitos Creditórios'!A:A)</f>
        <v>0</v>
      </c>
      <c r="D116" s="5">
        <f t="shared" si="4"/>
        <v>0</v>
      </c>
    </row>
    <row r="117" spans="2:4" hidden="1" x14ac:dyDescent="0.3">
      <c r="B117" s="12">
        <v>44267</v>
      </c>
      <c r="C117" s="5">
        <f>+SUMIF('Direitos Creditórios'!B:B,Resumo!B117,'Direitos Creditórios'!A:A)</f>
        <v>0</v>
      </c>
      <c r="D117" s="5">
        <f t="shared" si="4"/>
        <v>0</v>
      </c>
    </row>
    <row r="118" spans="2:4" hidden="1" x14ac:dyDescent="0.3">
      <c r="B118" s="12">
        <v>44270</v>
      </c>
      <c r="C118" s="5">
        <f>+SUMIF('Direitos Creditórios'!B:B,Resumo!B118,'Direitos Creditórios'!A:A)</f>
        <v>0</v>
      </c>
      <c r="D118" s="5">
        <f t="shared" si="4"/>
        <v>0</v>
      </c>
    </row>
    <row r="119" spans="2:4" hidden="1" x14ac:dyDescent="0.3">
      <c r="B119" s="12">
        <v>44271</v>
      </c>
      <c r="C119" s="5">
        <f>+SUMIF('Direitos Creditórios'!B:B,Resumo!B119,'Direitos Creditórios'!A:A)</f>
        <v>0</v>
      </c>
      <c r="D119" s="5">
        <f t="shared" si="4"/>
        <v>0</v>
      </c>
    </row>
    <row r="120" spans="2:4" hidden="1" x14ac:dyDescent="0.3">
      <c r="B120" s="12">
        <v>44272</v>
      </c>
      <c r="C120" s="5">
        <f>+SUMIF('Direitos Creditórios'!B:B,Resumo!B120,'Direitos Creditórios'!A:A)</f>
        <v>0</v>
      </c>
      <c r="D120" s="5">
        <f t="shared" si="4"/>
        <v>0</v>
      </c>
    </row>
    <row r="121" spans="2:4" hidden="1" x14ac:dyDescent="0.3">
      <c r="B121" s="12">
        <v>44273</v>
      </c>
      <c r="C121" s="5">
        <f>+SUMIF('Direitos Creditórios'!B:B,Resumo!B121,'Direitos Creditórios'!A:A)</f>
        <v>0</v>
      </c>
      <c r="D121" s="5">
        <f t="shared" si="4"/>
        <v>0</v>
      </c>
    </row>
    <row r="122" spans="2:4" hidden="1" x14ac:dyDescent="0.3">
      <c r="B122" s="12">
        <v>44274</v>
      </c>
      <c r="C122" s="5">
        <f>+SUMIF('Direitos Creditórios'!B:B,Resumo!B122,'Direitos Creditórios'!A:A)</f>
        <v>0</v>
      </c>
      <c r="D122" s="5">
        <f t="shared" si="4"/>
        <v>0</v>
      </c>
    </row>
    <row r="123" spans="2:4" hidden="1" x14ac:dyDescent="0.3">
      <c r="B123" s="12">
        <v>44277</v>
      </c>
      <c r="C123" s="5">
        <f>+SUMIF('Direitos Creditórios'!B:B,Resumo!B123,'Direitos Creditórios'!A:A)</f>
        <v>0</v>
      </c>
      <c r="D123" s="5">
        <f t="shared" si="4"/>
        <v>0</v>
      </c>
    </row>
    <row r="124" spans="2:4" hidden="1" x14ac:dyDescent="0.3">
      <c r="B124" s="12">
        <v>44278</v>
      </c>
      <c r="C124" s="5">
        <f>+SUMIF('Direitos Creditórios'!B:B,Resumo!B124,'Direitos Creditórios'!A:A)</f>
        <v>0</v>
      </c>
      <c r="D124" s="5">
        <f t="shared" si="4"/>
        <v>0</v>
      </c>
    </row>
    <row r="125" spans="2:4" hidden="1" x14ac:dyDescent="0.3">
      <c r="B125" s="12">
        <v>44279</v>
      </c>
      <c r="C125" s="5">
        <f>+SUMIF('Direitos Creditórios'!B:B,Resumo!B125,'Direitos Creditórios'!A:A)</f>
        <v>0</v>
      </c>
      <c r="D125" s="5">
        <f t="shared" si="4"/>
        <v>0</v>
      </c>
    </row>
    <row r="126" spans="2:4" hidden="1" x14ac:dyDescent="0.3">
      <c r="B126" s="12">
        <v>44280</v>
      </c>
      <c r="C126" s="5">
        <f>+SUMIF('Direitos Creditórios'!B:B,Resumo!B126,'Direitos Creditórios'!A:A)</f>
        <v>0</v>
      </c>
      <c r="D126" s="5">
        <f t="shared" si="4"/>
        <v>0</v>
      </c>
    </row>
    <row r="127" spans="2:4" hidden="1" x14ac:dyDescent="0.3">
      <c r="B127" s="12">
        <v>44281</v>
      </c>
      <c r="C127" s="5">
        <f>+SUMIF('Direitos Creditórios'!B:B,Resumo!B127,'Direitos Creditórios'!A:A)</f>
        <v>0</v>
      </c>
      <c r="D127" s="5">
        <f t="shared" si="4"/>
        <v>0</v>
      </c>
    </row>
    <row r="128" spans="2:4" hidden="1" x14ac:dyDescent="0.3">
      <c r="B128" s="12">
        <v>44284</v>
      </c>
      <c r="C128" s="5">
        <f>+SUMIF('Direitos Creditórios'!B:B,Resumo!B128,'Direitos Creditórios'!A:A)</f>
        <v>0</v>
      </c>
      <c r="D128" s="5">
        <f t="shared" si="4"/>
        <v>0</v>
      </c>
    </row>
    <row r="129" spans="2:4" hidden="1" x14ac:dyDescent="0.3">
      <c r="B129" s="12">
        <v>44285</v>
      </c>
      <c r="C129" s="5">
        <f>+SUMIF('Direitos Creditórios'!B:B,Resumo!B129,'Direitos Creditórios'!A:A)</f>
        <v>0</v>
      </c>
      <c r="D129" s="5">
        <f t="shared" si="4"/>
        <v>0</v>
      </c>
    </row>
    <row r="130" spans="2:4" hidden="1" x14ac:dyDescent="0.3">
      <c r="B130" s="12">
        <v>44286</v>
      </c>
      <c r="C130" s="5">
        <f>+SUMIF('Direitos Creditórios'!B:B,Resumo!B130,'Direitos Creditórios'!A:A)</f>
        <v>0</v>
      </c>
      <c r="D130" s="5">
        <f t="shared" si="4"/>
        <v>0</v>
      </c>
    </row>
    <row r="131" spans="2:4" hidden="1" x14ac:dyDescent="0.3">
      <c r="B131" s="12">
        <v>44287</v>
      </c>
      <c r="C131" s="5">
        <f>+SUMIF('Direitos Creditórios'!B:B,Resumo!B131,'Direitos Creditórios'!A:A)</f>
        <v>0</v>
      </c>
      <c r="D131" s="5">
        <f t="shared" si="4"/>
        <v>0</v>
      </c>
    </row>
    <row r="132" spans="2:4" hidden="1" x14ac:dyDescent="0.3">
      <c r="B132" s="12">
        <v>44291</v>
      </c>
      <c r="C132" s="5">
        <f>+SUMIF('Direitos Creditórios'!B:B,Resumo!B132,'Direitos Creditórios'!A:A)</f>
        <v>0</v>
      </c>
      <c r="D132" s="5">
        <f t="shared" si="4"/>
        <v>0</v>
      </c>
    </row>
    <row r="133" spans="2:4" hidden="1" x14ac:dyDescent="0.3">
      <c r="B133" s="12">
        <v>44292</v>
      </c>
      <c r="C133" s="5">
        <f>+SUMIF('Direitos Creditórios'!B:B,Resumo!B133,'Direitos Creditórios'!A:A)</f>
        <v>0</v>
      </c>
      <c r="D133" s="5">
        <f t="shared" si="4"/>
        <v>0</v>
      </c>
    </row>
    <row r="134" spans="2:4" hidden="1" x14ac:dyDescent="0.3">
      <c r="B134" s="12">
        <v>44293</v>
      </c>
      <c r="C134" s="5">
        <f>+SUMIF('Direitos Creditórios'!B:B,Resumo!B134,'Direitos Creditórios'!A:A)</f>
        <v>0</v>
      </c>
      <c r="D134" s="5">
        <f t="shared" si="4"/>
        <v>0</v>
      </c>
    </row>
    <row r="135" spans="2:4" hidden="1" x14ac:dyDescent="0.3">
      <c r="B135" s="12">
        <v>44294</v>
      </c>
      <c r="C135" s="5">
        <f>+SUMIF('Direitos Creditórios'!B:B,Resumo!B135,'Direitos Creditórios'!A:A)</f>
        <v>0</v>
      </c>
      <c r="D135" s="5">
        <f t="shared" si="4"/>
        <v>0</v>
      </c>
    </row>
    <row r="136" spans="2:4" hidden="1" x14ac:dyDescent="0.3">
      <c r="B136" s="12">
        <v>44295</v>
      </c>
      <c r="C136" s="5">
        <f>+SUMIF('Direitos Creditórios'!B:B,Resumo!B136,'Direitos Creditórios'!A:A)</f>
        <v>0</v>
      </c>
      <c r="D136" s="5">
        <f t="shared" si="4"/>
        <v>0</v>
      </c>
    </row>
    <row r="137" spans="2:4" hidden="1" x14ac:dyDescent="0.3">
      <c r="B137" s="12">
        <v>44298</v>
      </c>
      <c r="C137" s="5">
        <f>+SUMIF('Direitos Creditórios'!B:B,Resumo!B137,'Direitos Creditórios'!A:A)</f>
        <v>0</v>
      </c>
      <c r="D137" s="5">
        <f t="shared" si="4"/>
        <v>0</v>
      </c>
    </row>
    <row r="138" spans="2:4" hidden="1" x14ac:dyDescent="0.3">
      <c r="B138" s="12">
        <v>44299</v>
      </c>
      <c r="C138" s="5">
        <f>+SUMIF('Direitos Creditórios'!B:B,Resumo!B138,'Direitos Creditórios'!A:A)</f>
        <v>0</v>
      </c>
      <c r="D138" s="5">
        <f t="shared" si="4"/>
        <v>0</v>
      </c>
    </row>
    <row r="139" spans="2:4" hidden="1" x14ac:dyDescent="0.3">
      <c r="B139" s="12">
        <v>44300</v>
      </c>
      <c r="C139" s="5">
        <f>+SUMIF('Direitos Creditórios'!B:B,Resumo!B139,'Direitos Creditórios'!A:A)</f>
        <v>0</v>
      </c>
      <c r="D139" s="5">
        <f t="shared" si="4"/>
        <v>0</v>
      </c>
    </row>
    <row r="140" spans="2:4" hidden="1" x14ac:dyDescent="0.3">
      <c r="B140" s="12">
        <v>44301</v>
      </c>
      <c r="C140" s="5">
        <f>+SUMIF('Direitos Creditórios'!B:B,Resumo!B140,'Direitos Creditórios'!A:A)</f>
        <v>0</v>
      </c>
      <c r="D140" s="5">
        <f t="shared" si="4"/>
        <v>0</v>
      </c>
    </row>
    <row r="141" spans="2:4" hidden="1" x14ac:dyDescent="0.3">
      <c r="B141" s="12">
        <v>44302</v>
      </c>
      <c r="C141" s="5">
        <f>+SUMIF('Direitos Creditórios'!B:B,Resumo!B141,'Direitos Creditórios'!A:A)</f>
        <v>0</v>
      </c>
      <c r="D141" s="5">
        <f t="shared" si="4"/>
        <v>0</v>
      </c>
    </row>
    <row r="142" spans="2:4" hidden="1" x14ac:dyDescent="0.3">
      <c r="B142" s="12">
        <v>44305</v>
      </c>
      <c r="C142" s="5">
        <f>+SUMIF('Direitos Creditórios'!B:B,Resumo!B142,'Direitos Creditórios'!A:A)</f>
        <v>0</v>
      </c>
      <c r="D142" s="5">
        <f t="shared" si="4"/>
        <v>0</v>
      </c>
    </row>
    <row r="143" spans="2:4" hidden="1" x14ac:dyDescent="0.3">
      <c r="B143" s="12">
        <v>44306</v>
      </c>
      <c r="C143" s="5">
        <f>+SUMIF('Direitos Creditórios'!B:B,Resumo!B143,'Direitos Creditórios'!A:A)</f>
        <v>0</v>
      </c>
      <c r="D143" s="5">
        <f t="shared" si="4"/>
        <v>0</v>
      </c>
    </row>
    <row r="144" spans="2:4" hidden="1" x14ac:dyDescent="0.3">
      <c r="B144" s="12">
        <v>44308</v>
      </c>
      <c r="C144" s="5">
        <f>+SUMIF('Direitos Creditórios'!B:B,Resumo!B144,'Direitos Creditórios'!A:A)</f>
        <v>0</v>
      </c>
      <c r="D144" s="5">
        <f t="shared" si="4"/>
        <v>0</v>
      </c>
    </row>
    <row r="145" spans="2:4" hidden="1" x14ac:dyDescent="0.3">
      <c r="B145" s="12">
        <v>44309</v>
      </c>
      <c r="C145" s="5">
        <f>+SUMIF('Direitos Creditórios'!B:B,Resumo!B145,'Direitos Creditórios'!A:A)</f>
        <v>0</v>
      </c>
      <c r="D145" s="5">
        <f t="shared" si="4"/>
        <v>0</v>
      </c>
    </row>
    <row r="146" spans="2:4" hidden="1" x14ac:dyDescent="0.3">
      <c r="B146" s="12">
        <v>44312</v>
      </c>
      <c r="C146" s="5">
        <f>+SUMIF('Direitos Creditórios'!B:B,Resumo!B146,'Direitos Creditórios'!A:A)</f>
        <v>0</v>
      </c>
      <c r="D146" s="5">
        <f t="shared" si="4"/>
        <v>0</v>
      </c>
    </row>
    <row r="147" spans="2:4" hidden="1" x14ac:dyDescent="0.3">
      <c r="B147" s="12">
        <v>44313</v>
      </c>
      <c r="C147" s="5">
        <f>+SUMIF('Direitos Creditórios'!B:B,Resumo!B147,'Direitos Creditórios'!A:A)</f>
        <v>0</v>
      </c>
      <c r="D147" s="5">
        <f t="shared" si="4"/>
        <v>0</v>
      </c>
    </row>
    <row r="148" spans="2:4" hidden="1" x14ac:dyDescent="0.3">
      <c r="B148" s="12">
        <v>44314</v>
      </c>
      <c r="C148" s="5">
        <f>+SUMIF('Direitos Creditórios'!B:B,Resumo!B148,'Direitos Creditórios'!A:A)</f>
        <v>0</v>
      </c>
      <c r="D148" s="5">
        <f t="shared" si="4"/>
        <v>0</v>
      </c>
    </row>
    <row r="149" spans="2:4" hidden="1" x14ac:dyDescent="0.3">
      <c r="B149" s="12">
        <v>44315</v>
      </c>
      <c r="C149" s="5">
        <f>+SUMIF('Direitos Creditórios'!B:B,Resumo!B149,'Direitos Creditórios'!A:A)</f>
        <v>0</v>
      </c>
      <c r="D149" s="5">
        <f t="shared" si="4"/>
        <v>0</v>
      </c>
    </row>
    <row r="150" spans="2:4" hidden="1" x14ac:dyDescent="0.3">
      <c r="B150" s="12">
        <v>44316</v>
      </c>
      <c r="C150" s="5">
        <f>+SUMIF('Direitos Creditórios'!B:B,Resumo!B150,'Direitos Creditórios'!A:A)</f>
        <v>0</v>
      </c>
      <c r="D150" s="5">
        <f t="shared" si="4"/>
        <v>0</v>
      </c>
    </row>
    <row r="151" spans="2:4" hidden="1" x14ac:dyDescent="0.3">
      <c r="B151" s="12">
        <v>44319</v>
      </c>
      <c r="C151" s="5">
        <f>+SUMIF('Direitos Creditórios'!B:B,Resumo!B151,'Direitos Creditórios'!A:A)</f>
        <v>0</v>
      </c>
      <c r="D151" s="5">
        <f t="shared" si="4"/>
        <v>0</v>
      </c>
    </row>
    <row r="152" spans="2:4" hidden="1" x14ac:dyDescent="0.3">
      <c r="B152" s="12">
        <v>44320</v>
      </c>
      <c r="C152" s="5">
        <f>+SUMIF('Direitos Creditórios'!B:B,Resumo!B152,'Direitos Creditórios'!A:A)</f>
        <v>0</v>
      </c>
      <c r="D152" s="5">
        <f t="shared" si="4"/>
        <v>0</v>
      </c>
    </row>
    <row r="153" spans="2:4" hidden="1" x14ac:dyDescent="0.3">
      <c r="B153" s="12">
        <v>44321</v>
      </c>
      <c r="C153" s="5">
        <f>+SUMIF('Direitos Creditórios'!B:B,Resumo!B153,'Direitos Creditórios'!A:A)</f>
        <v>0</v>
      </c>
      <c r="D153" s="5">
        <f t="shared" si="4"/>
        <v>0</v>
      </c>
    </row>
    <row r="154" spans="2:4" hidden="1" x14ac:dyDescent="0.3">
      <c r="B154" s="12">
        <v>44322</v>
      </c>
      <c r="C154" s="5">
        <f>+SUMIF('Direitos Creditórios'!B:B,Resumo!B154,'Direitos Creditórios'!A:A)</f>
        <v>0</v>
      </c>
      <c r="D154" s="5">
        <f t="shared" si="4"/>
        <v>0</v>
      </c>
    </row>
    <row r="155" spans="2:4" hidden="1" x14ac:dyDescent="0.3">
      <c r="B155" s="12">
        <v>44323</v>
      </c>
      <c r="C155" s="5">
        <f>+SUMIF('Direitos Creditórios'!B:B,Resumo!B155,'Direitos Creditórios'!A:A)</f>
        <v>0</v>
      </c>
      <c r="D155" s="5">
        <f t="shared" si="4"/>
        <v>0</v>
      </c>
    </row>
    <row r="156" spans="2:4" hidden="1" x14ac:dyDescent="0.3">
      <c r="B156" s="12">
        <v>44326</v>
      </c>
      <c r="C156" s="5">
        <f>+SUMIF('Direitos Creditórios'!B:B,Resumo!B156,'Direitos Creditórios'!A:A)</f>
        <v>0</v>
      </c>
      <c r="D156" s="5">
        <f t="shared" si="4"/>
        <v>0</v>
      </c>
    </row>
    <row r="157" spans="2:4" hidden="1" x14ac:dyDescent="0.3">
      <c r="B157" s="12">
        <v>44327</v>
      </c>
      <c r="C157" s="5">
        <f>+SUMIF('Direitos Creditórios'!B:B,Resumo!B157,'Direitos Creditórios'!A:A)</f>
        <v>0</v>
      </c>
      <c r="D157" s="5">
        <f t="shared" si="4"/>
        <v>0</v>
      </c>
    </row>
    <row r="158" spans="2:4" hidden="1" x14ac:dyDescent="0.3">
      <c r="B158" s="12">
        <v>44328</v>
      </c>
      <c r="C158" s="5">
        <f>+SUMIF('Direitos Creditórios'!B:B,Resumo!B158,'Direitos Creditórios'!A:A)</f>
        <v>0</v>
      </c>
      <c r="D158" s="5">
        <f t="shared" si="4"/>
        <v>0</v>
      </c>
    </row>
    <row r="159" spans="2:4" hidden="1" x14ac:dyDescent="0.3">
      <c r="B159" s="12">
        <v>44329</v>
      </c>
      <c r="C159" s="5">
        <f>+SUMIF('Direitos Creditórios'!B:B,Resumo!B159,'Direitos Creditórios'!A:A)</f>
        <v>0</v>
      </c>
      <c r="D159" s="5">
        <f t="shared" si="4"/>
        <v>0</v>
      </c>
    </row>
    <row r="160" spans="2:4" hidden="1" x14ac:dyDescent="0.3">
      <c r="B160" s="12">
        <v>44330</v>
      </c>
      <c r="C160" s="5">
        <f>+SUMIF('Direitos Creditórios'!B:B,Resumo!B160,'Direitos Creditórios'!A:A)</f>
        <v>0</v>
      </c>
      <c r="D160" s="5">
        <f t="shared" si="4"/>
        <v>0</v>
      </c>
    </row>
    <row r="161" spans="2:4" hidden="1" x14ac:dyDescent="0.3">
      <c r="B161" s="12">
        <v>44333</v>
      </c>
      <c r="C161" s="5">
        <f>+SUMIF('Direitos Creditórios'!B:B,Resumo!B161,'Direitos Creditórios'!A:A)</f>
        <v>0</v>
      </c>
      <c r="D161" s="5">
        <f t="shared" si="4"/>
        <v>0</v>
      </c>
    </row>
    <row r="162" spans="2:4" hidden="1" x14ac:dyDescent="0.3">
      <c r="B162" s="12">
        <v>44334</v>
      </c>
      <c r="C162" s="5">
        <f>+SUMIF('Direitos Creditórios'!B:B,Resumo!B162,'Direitos Creditórios'!A:A)</f>
        <v>0</v>
      </c>
      <c r="D162" s="5">
        <f t="shared" si="4"/>
        <v>0</v>
      </c>
    </row>
    <row r="163" spans="2:4" hidden="1" x14ac:dyDescent="0.3">
      <c r="B163" s="12">
        <v>44335</v>
      </c>
      <c r="C163" s="5">
        <f>+SUMIF('Direitos Creditórios'!B:B,Resumo!B163,'Direitos Creditórios'!A:A)</f>
        <v>0</v>
      </c>
      <c r="D163" s="5">
        <f t="shared" si="4"/>
        <v>0</v>
      </c>
    </row>
    <row r="164" spans="2:4" hidden="1" x14ac:dyDescent="0.3">
      <c r="B164" s="12">
        <v>44336</v>
      </c>
      <c r="C164" s="5">
        <f>+SUMIF('Direitos Creditórios'!B:B,Resumo!B164,'Direitos Creditórios'!A:A)</f>
        <v>0</v>
      </c>
      <c r="D164" s="5">
        <f t="shared" si="4"/>
        <v>0</v>
      </c>
    </row>
    <row r="165" spans="2:4" hidden="1" x14ac:dyDescent="0.3">
      <c r="B165" s="12">
        <v>44337</v>
      </c>
      <c r="C165" s="5">
        <f>+SUMIF('Direitos Creditórios'!B:B,Resumo!B165,'Direitos Creditórios'!A:A)</f>
        <v>0</v>
      </c>
      <c r="D165" s="5">
        <f t="shared" si="4"/>
        <v>0</v>
      </c>
    </row>
    <row r="166" spans="2:4" hidden="1" x14ac:dyDescent="0.3">
      <c r="B166" s="12">
        <v>44340</v>
      </c>
      <c r="C166" s="5">
        <f>+SUMIF('Direitos Creditórios'!B:B,Resumo!B166,'Direitos Creditórios'!A:A)</f>
        <v>0</v>
      </c>
      <c r="D166" s="5">
        <f t="shared" si="4"/>
        <v>0</v>
      </c>
    </row>
    <row r="167" spans="2:4" hidden="1" x14ac:dyDescent="0.3">
      <c r="B167" s="12">
        <v>44341</v>
      </c>
      <c r="C167" s="5">
        <f>+SUMIF('Direitos Creditórios'!B:B,Resumo!B167,'Direitos Creditórios'!A:A)</f>
        <v>0</v>
      </c>
      <c r="D167" s="5">
        <f t="shared" si="4"/>
        <v>0</v>
      </c>
    </row>
    <row r="168" spans="2:4" hidden="1" x14ac:dyDescent="0.3">
      <c r="B168" s="12">
        <v>44342</v>
      </c>
      <c r="C168" s="5">
        <f>+SUMIF('Direitos Creditórios'!B:B,Resumo!B168,'Direitos Creditórios'!A:A)</f>
        <v>0</v>
      </c>
      <c r="D168" s="5">
        <f t="shared" si="4"/>
        <v>0</v>
      </c>
    </row>
    <row r="169" spans="2:4" hidden="1" x14ac:dyDescent="0.3">
      <c r="B169" s="12">
        <v>44343</v>
      </c>
      <c r="C169" s="5">
        <f>+SUMIF('Direitos Creditórios'!B:B,Resumo!B169,'Direitos Creditórios'!A:A)</f>
        <v>0</v>
      </c>
      <c r="D169" s="5">
        <f t="shared" si="4"/>
        <v>0</v>
      </c>
    </row>
    <row r="170" spans="2:4" hidden="1" x14ac:dyDescent="0.3">
      <c r="B170" s="12">
        <v>44344</v>
      </c>
      <c r="C170" s="5">
        <f>+SUMIF('Direitos Creditórios'!B:B,Resumo!B170,'Direitos Creditórios'!A:A)</f>
        <v>0</v>
      </c>
      <c r="D170" s="5">
        <f t="shared" si="4"/>
        <v>0</v>
      </c>
    </row>
    <row r="171" spans="2:4" hidden="1" x14ac:dyDescent="0.3">
      <c r="B171" s="12">
        <v>44347</v>
      </c>
      <c r="C171" s="5">
        <f>+SUMIF('Direitos Creditórios'!B:B,Resumo!B171,'Direitos Creditórios'!A:A)</f>
        <v>0</v>
      </c>
      <c r="D171" s="5">
        <f t="shared" si="4"/>
        <v>0</v>
      </c>
    </row>
    <row r="172" spans="2:4" hidden="1" x14ac:dyDescent="0.3">
      <c r="B172" s="12">
        <v>44348</v>
      </c>
      <c r="C172" s="5">
        <f>+SUMIF('Direitos Creditórios'!B:B,Resumo!B172,'Direitos Creditórios'!A:A)</f>
        <v>0</v>
      </c>
      <c r="D172" s="5">
        <f t="shared" si="4"/>
        <v>0</v>
      </c>
    </row>
    <row r="173" spans="2:4" hidden="1" x14ac:dyDescent="0.3">
      <c r="B173" s="12">
        <v>44349</v>
      </c>
      <c r="C173" s="5">
        <f>+SUMIF('Direitos Creditórios'!B:B,Resumo!B173,'Direitos Creditórios'!A:A)</f>
        <v>0</v>
      </c>
      <c r="D173" s="5">
        <f t="shared" ref="D173:D236" si="5">+C173*6%</f>
        <v>0</v>
      </c>
    </row>
    <row r="174" spans="2:4" hidden="1" x14ac:dyDescent="0.3">
      <c r="B174" s="12">
        <v>44351</v>
      </c>
      <c r="C174" s="5">
        <f>+SUMIF('Direitos Creditórios'!B:B,Resumo!B174,'Direitos Creditórios'!A:A)</f>
        <v>0</v>
      </c>
      <c r="D174" s="5">
        <f t="shared" si="5"/>
        <v>0</v>
      </c>
    </row>
    <row r="175" spans="2:4" hidden="1" x14ac:dyDescent="0.3">
      <c r="B175" s="12">
        <v>44354</v>
      </c>
      <c r="C175" s="5">
        <f>+SUMIF('Direitos Creditórios'!B:B,Resumo!B175,'Direitos Creditórios'!A:A)</f>
        <v>0</v>
      </c>
      <c r="D175" s="5">
        <f t="shared" si="5"/>
        <v>0</v>
      </c>
    </row>
    <row r="176" spans="2:4" hidden="1" x14ac:dyDescent="0.3">
      <c r="B176" s="12">
        <v>44355</v>
      </c>
      <c r="C176" s="5">
        <f>+SUMIF('Direitos Creditórios'!B:B,Resumo!B176,'Direitos Creditórios'!A:A)</f>
        <v>0</v>
      </c>
      <c r="D176" s="5">
        <f t="shared" si="5"/>
        <v>0</v>
      </c>
    </row>
    <row r="177" spans="2:4" hidden="1" x14ac:dyDescent="0.3">
      <c r="B177" s="12">
        <v>44356</v>
      </c>
      <c r="C177" s="5">
        <f>+SUMIF('Direitos Creditórios'!B:B,Resumo!B177,'Direitos Creditórios'!A:A)</f>
        <v>0</v>
      </c>
      <c r="D177" s="5">
        <f t="shared" si="5"/>
        <v>0</v>
      </c>
    </row>
    <row r="178" spans="2:4" hidden="1" x14ac:dyDescent="0.3">
      <c r="B178" s="12">
        <v>44357</v>
      </c>
      <c r="C178" s="5">
        <f>+SUMIF('Direitos Creditórios'!B:B,Resumo!B178,'Direitos Creditórios'!A:A)</f>
        <v>0</v>
      </c>
      <c r="D178" s="5">
        <f t="shared" si="5"/>
        <v>0</v>
      </c>
    </row>
    <row r="179" spans="2:4" hidden="1" x14ac:dyDescent="0.3">
      <c r="B179" s="12">
        <v>44358</v>
      </c>
      <c r="C179" s="5">
        <f>+SUMIF('Direitos Creditórios'!B:B,Resumo!B179,'Direitos Creditórios'!A:A)</f>
        <v>0</v>
      </c>
      <c r="D179" s="5">
        <f t="shared" si="5"/>
        <v>0</v>
      </c>
    </row>
    <row r="180" spans="2:4" hidden="1" x14ac:dyDescent="0.3">
      <c r="B180" s="12">
        <v>44361</v>
      </c>
      <c r="C180" s="5">
        <f>+SUMIF('Direitos Creditórios'!B:B,Resumo!B180,'Direitos Creditórios'!A:A)</f>
        <v>0</v>
      </c>
      <c r="D180" s="5">
        <f t="shared" si="5"/>
        <v>0</v>
      </c>
    </row>
    <row r="181" spans="2:4" hidden="1" x14ac:dyDescent="0.3">
      <c r="B181" s="12">
        <v>44362</v>
      </c>
      <c r="C181" s="5">
        <f>+SUMIF('Direitos Creditórios'!B:B,Resumo!B181,'Direitos Creditórios'!A:A)</f>
        <v>0</v>
      </c>
      <c r="D181" s="5">
        <f t="shared" si="5"/>
        <v>0</v>
      </c>
    </row>
    <row r="182" spans="2:4" hidden="1" x14ac:dyDescent="0.3">
      <c r="B182" s="12">
        <v>44363</v>
      </c>
      <c r="C182" s="5">
        <f>+SUMIF('Direitos Creditórios'!B:B,Resumo!B182,'Direitos Creditórios'!A:A)</f>
        <v>0</v>
      </c>
      <c r="D182" s="5">
        <f t="shared" si="5"/>
        <v>0</v>
      </c>
    </row>
    <row r="183" spans="2:4" hidden="1" x14ac:dyDescent="0.3">
      <c r="B183" s="12">
        <v>44364</v>
      </c>
      <c r="C183" s="5">
        <f>+SUMIF('Direitos Creditórios'!B:B,Resumo!B183,'Direitos Creditórios'!A:A)</f>
        <v>0</v>
      </c>
      <c r="D183" s="5">
        <f t="shared" si="5"/>
        <v>0</v>
      </c>
    </row>
    <row r="184" spans="2:4" hidden="1" x14ac:dyDescent="0.3">
      <c r="B184" s="12">
        <v>44365</v>
      </c>
      <c r="C184" s="5">
        <f>+SUMIF('Direitos Creditórios'!B:B,Resumo!B184,'Direitos Creditórios'!A:A)</f>
        <v>0</v>
      </c>
      <c r="D184" s="5">
        <f t="shared" si="5"/>
        <v>0</v>
      </c>
    </row>
    <row r="185" spans="2:4" hidden="1" x14ac:dyDescent="0.3">
      <c r="B185" s="12">
        <v>44368</v>
      </c>
      <c r="C185" s="5">
        <f>+SUMIF('Direitos Creditórios'!B:B,Resumo!B185,'Direitos Creditórios'!A:A)</f>
        <v>0</v>
      </c>
      <c r="D185" s="5">
        <f t="shared" si="5"/>
        <v>0</v>
      </c>
    </row>
    <row r="186" spans="2:4" hidden="1" x14ac:dyDescent="0.3">
      <c r="B186" s="12">
        <v>44369</v>
      </c>
      <c r="C186" s="5">
        <f>+SUMIF('Direitos Creditórios'!B:B,Resumo!B186,'Direitos Creditórios'!A:A)</f>
        <v>0</v>
      </c>
      <c r="D186" s="5">
        <f t="shared" si="5"/>
        <v>0</v>
      </c>
    </row>
    <row r="187" spans="2:4" hidden="1" x14ac:dyDescent="0.3">
      <c r="B187" s="12">
        <v>44370</v>
      </c>
      <c r="C187" s="5">
        <f>+SUMIF('Direitos Creditórios'!B:B,Resumo!B187,'Direitos Creditórios'!A:A)</f>
        <v>0</v>
      </c>
      <c r="D187" s="5">
        <f t="shared" si="5"/>
        <v>0</v>
      </c>
    </row>
    <row r="188" spans="2:4" hidden="1" x14ac:dyDescent="0.3">
      <c r="B188" s="12">
        <v>44371</v>
      </c>
      <c r="C188" s="5">
        <f>+SUMIF('Direitos Creditórios'!B:B,Resumo!B188,'Direitos Creditórios'!A:A)</f>
        <v>0</v>
      </c>
      <c r="D188" s="5">
        <f t="shared" si="5"/>
        <v>0</v>
      </c>
    </row>
    <row r="189" spans="2:4" hidden="1" x14ac:dyDescent="0.3">
      <c r="B189" s="12">
        <v>44372</v>
      </c>
      <c r="C189" s="5">
        <f>+SUMIF('Direitos Creditórios'!B:B,Resumo!B189,'Direitos Creditórios'!A:A)</f>
        <v>0</v>
      </c>
      <c r="D189" s="5">
        <f t="shared" si="5"/>
        <v>0</v>
      </c>
    </row>
    <row r="190" spans="2:4" hidden="1" x14ac:dyDescent="0.3">
      <c r="B190" s="12">
        <v>44375</v>
      </c>
      <c r="C190" s="5">
        <f>+SUMIF('Direitos Creditórios'!B:B,Resumo!B190,'Direitos Creditórios'!A:A)</f>
        <v>0</v>
      </c>
      <c r="D190" s="5">
        <f t="shared" si="5"/>
        <v>0</v>
      </c>
    </row>
    <row r="191" spans="2:4" hidden="1" x14ac:dyDescent="0.3">
      <c r="B191" s="12">
        <v>44376</v>
      </c>
      <c r="C191" s="5">
        <f>+SUMIF('Direitos Creditórios'!B:B,Resumo!B191,'Direitos Creditórios'!A:A)</f>
        <v>0</v>
      </c>
      <c r="D191" s="5">
        <f t="shared" si="5"/>
        <v>0</v>
      </c>
    </row>
    <row r="192" spans="2:4" hidden="1" x14ac:dyDescent="0.3">
      <c r="B192" s="12">
        <v>44377</v>
      </c>
      <c r="C192" s="5">
        <f>+SUMIF('Direitos Creditórios'!B:B,Resumo!B192,'Direitos Creditórios'!A:A)</f>
        <v>0</v>
      </c>
      <c r="D192" s="5">
        <f t="shared" si="5"/>
        <v>0</v>
      </c>
    </row>
    <row r="193" spans="2:4" hidden="1" x14ac:dyDescent="0.3">
      <c r="B193" s="12">
        <v>44378</v>
      </c>
      <c r="C193" s="5">
        <f>+SUMIF('Direitos Creditórios'!B:B,Resumo!B193,'Direitos Creditórios'!A:A)</f>
        <v>0</v>
      </c>
      <c r="D193" s="5">
        <f t="shared" si="5"/>
        <v>0</v>
      </c>
    </row>
    <row r="194" spans="2:4" hidden="1" x14ac:dyDescent="0.3">
      <c r="B194" s="12">
        <v>44379</v>
      </c>
      <c r="C194" s="5">
        <f>+SUMIF('Direitos Creditórios'!B:B,Resumo!B194,'Direitos Creditórios'!A:A)</f>
        <v>0</v>
      </c>
      <c r="D194" s="5">
        <f t="shared" si="5"/>
        <v>0</v>
      </c>
    </row>
    <row r="195" spans="2:4" hidden="1" x14ac:dyDescent="0.3">
      <c r="B195" s="12">
        <v>44382</v>
      </c>
      <c r="C195" s="5">
        <f>+SUMIF('Direitos Creditórios'!B:B,Resumo!B195,'Direitos Creditórios'!A:A)</f>
        <v>0</v>
      </c>
      <c r="D195" s="5">
        <f t="shared" si="5"/>
        <v>0</v>
      </c>
    </row>
    <row r="196" spans="2:4" hidden="1" x14ac:dyDescent="0.3">
      <c r="B196" s="12">
        <v>44383</v>
      </c>
      <c r="C196" s="5">
        <f>+SUMIF('Direitos Creditórios'!B:B,Resumo!B196,'Direitos Creditórios'!A:A)</f>
        <v>0</v>
      </c>
      <c r="D196" s="5">
        <f t="shared" si="5"/>
        <v>0</v>
      </c>
    </row>
    <row r="197" spans="2:4" hidden="1" x14ac:dyDescent="0.3">
      <c r="B197" s="12">
        <v>44384</v>
      </c>
      <c r="C197" s="5">
        <f>+SUMIF('Direitos Creditórios'!B:B,Resumo!B197,'Direitos Creditórios'!A:A)</f>
        <v>0</v>
      </c>
      <c r="D197" s="5">
        <f t="shared" si="5"/>
        <v>0</v>
      </c>
    </row>
    <row r="198" spans="2:4" hidden="1" x14ac:dyDescent="0.3">
      <c r="B198" s="12">
        <v>44385</v>
      </c>
      <c r="C198" s="5">
        <f>+SUMIF('Direitos Creditórios'!B:B,Resumo!B198,'Direitos Creditórios'!A:A)</f>
        <v>0</v>
      </c>
      <c r="D198" s="5">
        <f t="shared" si="5"/>
        <v>0</v>
      </c>
    </row>
    <row r="199" spans="2:4" hidden="1" x14ac:dyDescent="0.3">
      <c r="B199" s="12">
        <v>44386</v>
      </c>
      <c r="C199" s="5">
        <f>+SUMIF('Direitos Creditórios'!B:B,Resumo!B199,'Direitos Creditórios'!A:A)</f>
        <v>0</v>
      </c>
      <c r="D199" s="5">
        <f t="shared" si="5"/>
        <v>0</v>
      </c>
    </row>
    <row r="200" spans="2:4" hidden="1" x14ac:dyDescent="0.3">
      <c r="B200" s="12">
        <v>44389</v>
      </c>
      <c r="C200" s="5">
        <f>+SUMIF('Direitos Creditórios'!B:B,Resumo!B200,'Direitos Creditórios'!A:A)</f>
        <v>0</v>
      </c>
      <c r="D200" s="5">
        <f t="shared" si="5"/>
        <v>0</v>
      </c>
    </row>
    <row r="201" spans="2:4" hidden="1" x14ac:dyDescent="0.3">
      <c r="B201" s="12">
        <v>44390</v>
      </c>
      <c r="C201" s="5">
        <f>+SUMIF('Direitos Creditórios'!B:B,Resumo!B201,'Direitos Creditórios'!A:A)</f>
        <v>0</v>
      </c>
      <c r="D201" s="5">
        <f t="shared" si="5"/>
        <v>0</v>
      </c>
    </row>
    <row r="202" spans="2:4" hidden="1" x14ac:dyDescent="0.3">
      <c r="B202" s="12">
        <v>44391</v>
      </c>
      <c r="C202" s="5">
        <f>+SUMIF('Direitos Creditórios'!B:B,Resumo!B202,'Direitos Creditórios'!A:A)</f>
        <v>0</v>
      </c>
      <c r="D202" s="5">
        <f t="shared" si="5"/>
        <v>0</v>
      </c>
    </row>
    <row r="203" spans="2:4" hidden="1" x14ac:dyDescent="0.3">
      <c r="B203" s="12">
        <v>44392</v>
      </c>
      <c r="C203" s="5">
        <f>+SUMIF('Direitos Creditórios'!B:B,Resumo!B203,'Direitos Creditórios'!A:A)</f>
        <v>0</v>
      </c>
      <c r="D203" s="5">
        <f t="shared" si="5"/>
        <v>0</v>
      </c>
    </row>
    <row r="204" spans="2:4" hidden="1" x14ac:dyDescent="0.3">
      <c r="B204" s="12">
        <v>44393</v>
      </c>
      <c r="C204" s="5">
        <f>+SUMIF('Direitos Creditórios'!B:B,Resumo!B204,'Direitos Creditórios'!A:A)</f>
        <v>0</v>
      </c>
      <c r="D204" s="5">
        <f t="shared" si="5"/>
        <v>0</v>
      </c>
    </row>
    <row r="205" spans="2:4" hidden="1" x14ac:dyDescent="0.3">
      <c r="B205" s="12">
        <v>44396</v>
      </c>
      <c r="C205" s="5">
        <f>+SUMIF('Direitos Creditórios'!B:B,Resumo!B205,'Direitos Creditórios'!A:A)</f>
        <v>0</v>
      </c>
      <c r="D205" s="5">
        <f t="shared" si="5"/>
        <v>0</v>
      </c>
    </row>
    <row r="206" spans="2:4" hidden="1" x14ac:dyDescent="0.3">
      <c r="B206" s="12">
        <v>44397</v>
      </c>
      <c r="C206" s="5">
        <f>+SUMIF('Direitos Creditórios'!B:B,Resumo!B206,'Direitos Creditórios'!A:A)</f>
        <v>0</v>
      </c>
      <c r="D206" s="5">
        <f t="shared" si="5"/>
        <v>0</v>
      </c>
    </row>
    <row r="207" spans="2:4" hidden="1" x14ac:dyDescent="0.3">
      <c r="B207" s="12">
        <v>44398</v>
      </c>
      <c r="C207" s="5">
        <f>+SUMIF('Direitos Creditórios'!B:B,Resumo!B207,'Direitos Creditórios'!A:A)</f>
        <v>0</v>
      </c>
      <c r="D207" s="5">
        <f t="shared" si="5"/>
        <v>0</v>
      </c>
    </row>
    <row r="208" spans="2:4" hidden="1" x14ac:dyDescent="0.3">
      <c r="B208" s="12">
        <v>44399</v>
      </c>
      <c r="C208" s="5">
        <f>+SUMIF('Direitos Creditórios'!B:B,Resumo!B208,'Direitos Creditórios'!A:A)</f>
        <v>0</v>
      </c>
      <c r="D208" s="5">
        <f t="shared" si="5"/>
        <v>0</v>
      </c>
    </row>
    <row r="209" spans="2:4" hidden="1" x14ac:dyDescent="0.3">
      <c r="B209" s="12">
        <v>44400</v>
      </c>
      <c r="C209" s="5">
        <f>+SUMIF('Direitos Creditórios'!B:B,Resumo!B209,'Direitos Creditórios'!A:A)</f>
        <v>0</v>
      </c>
      <c r="D209" s="5">
        <f t="shared" si="5"/>
        <v>0</v>
      </c>
    </row>
    <row r="210" spans="2:4" hidden="1" x14ac:dyDescent="0.3">
      <c r="B210" s="12">
        <v>44403</v>
      </c>
      <c r="C210" s="5">
        <f>+SUMIF('Direitos Creditórios'!B:B,Resumo!B210,'Direitos Creditórios'!A:A)</f>
        <v>0</v>
      </c>
      <c r="D210" s="5">
        <f t="shared" si="5"/>
        <v>0</v>
      </c>
    </row>
    <row r="211" spans="2:4" hidden="1" x14ac:dyDescent="0.3">
      <c r="B211" s="12">
        <v>44404</v>
      </c>
      <c r="C211" s="5">
        <f>+SUMIF('Direitos Creditórios'!B:B,Resumo!B211,'Direitos Creditórios'!A:A)</f>
        <v>0</v>
      </c>
      <c r="D211" s="5">
        <f t="shared" si="5"/>
        <v>0</v>
      </c>
    </row>
    <row r="212" spans="2:4" hidden="1" x14ac:dyDescent="0.3">
      <c r="B212" s="12">
        <v>44405</v>
      </c>
      <c r="C212" s="5">
        <f>+SUMIF('Direitos Creditórios'!B:B,Resumo!B212,'Direitos Creditórios'!A:A)</f>
        <v>0</v>
      </c>
      <c r="D212" s="5">
        <f t="shared" si="5"/>
        <v>0</v>
      </c>
    </row>
    <row r="213" spans="2:4" hidden="1" x14ac:dyDescent="0.3">
      <c r="B213" s="12">
        <v>44406</v>
      </c>
      <c r="C213" s="5">
        <f>+SUMIF('Direitos Creditórios'!B:B,Resumo!B213,'Direitos Creditórios'!A:A)</f>
        <v>0</v>
      </c>
      <c r="D213" s="5">
        <f t="shared" si="5"/>
        <v>0</v>
      </c>
    </row>
    <row r="214" spans="2:4" hidden="1" x14ac:dyDescent="0.3">
      <c r="B214" s="12">
        <v>44407</v>
      </c>
      <c r="C214" s="5">
        <f>+SUMIF('Direitos Creditórios'!B:B,Resumo!B214,'Direitos Creditórios'!A:A)</f>
        <v>0</v>
      </c>
      <c r="D214" s="5">
        <f t="shared" si="5"/>
        <v>0</v>
      </c>
    </row>
    <row r="215" spans="2:4" hidden="1" x14ac:dyDescent="0.3">
      <c r="B215" s="12">
        <v>44410</v>
      </c>
      <c r="C215" s="5">
        <f>+SUMIF('Direitos Creditórios'!B:B,Resumo!B215,'Direitos Creditórios'!A:A)</f>
        <v>0</v>
      </c>
      <c r="D215" s="5">
        <f t="shared" si="5"/>
        <v>0</v>
      </c>
    </row>
    <row r="216" spans="2:4" hidden="1" x14ac:dyDescent="0.3">
      <c r="B216" s="12">
        <v>44411</v>
      </c>
      <c r="C216" s="5">
        <f>+SUMIF('Direitos Creditórios'!B:B,Resumo!B216,'Direitos Creditórios'!A:A)</f>
        <v>0</v>
      </c>
      <c r="D216" s="5">
        <f t="shared" si="5"/>
        <v>0</v>
      </c>
    </row>
    <row r="217" spans="2:4" hidden="1" x14ac:dyDescent="0.3">
      <c r="B217" s="12">
        <v>44412</v>
      </c>
      <c r="C217" s="5">
        <f>+SUMIF('Direitos Creditórios'!B:B,Resumo!B217,'Direitos Creditórios'!A:A)</f>
        <v>0</v>
      </c>
      <c r="D217" s="5">
        <f t="shared" si="5"/>
        <v>0</v>
      </c>
    </row>
    <row r="218" spans="2:4" hidden="1" x14ac:dyDescent="0.3">
      <c r="B218" s="12">
        <v>44413</v>
      </c>
      <c r="C218" s="5">
        <f>+SUMIF('Direitos Creditórios'!B:B,Resumo!B218,'Direitos Creditórios'!A:A)</f>
        <v>0</v>
      </c>
      <c r="D218" s="5">
        <f t="shared" si="5"/>
        <v>0</v>
      </c>
    </row>
    <row r="219" spans="2:4" hidden="1" x14ac:dyDescent="0.3">
      <c r="B219" s="12">
        <v>44414</v>
      </c>
      <c r="C219" s="5">
        <f>+SUMIF('Direitos Creditórios'!B:B,Resumo!B219,'Direitos Creditórios'!A:A)</f>
        <v>0</v>
      </c>
      <c r="D219" s="5">
        <f t="shared" si="5"/>
        <v>0</v>
      </c>
    </row>
    <row r="220" spans="2:4" hidden="1" x14ac:dyDescent="0.3">
      <c r="B220" s="12">
        <v>44417</v>
      </c>
      <c r="C220" s="5">
        <f>+SUMIF('Direitos Creditórios'!B:B,Resumo!B220,'Direitos Creditórios'!A:A)</f>
        <v>0</v>
      </c>
      <c r="D220" s="5">
        <f t="shared" si="5"/>
        <v>0</v>
      </c>
    </row>
    <row r="221" spans="2:4" hidden="1" x14ac:dyDescent="0.3">
      <c r="B221" s="12">
        <v>44418</v>
      </c>
      <c r="C221" s="5">
        <f>+SUMIF('Direitos Creditórios'!B:B,Resumo!B221,'Direitos Creditórios'!A:A)</f>
        <v>0</v>
      </c>
      <c r="D221" s="5">
        <f t="shared" si="5"/>
        <v>0</v>
      </c>
    </row>
    <row r="222" spans="2:4" hidden="1" x14ac:dyDescent="0.3">
      <c r="B222" s="12">
        <v>44419</v>
      </c>
      <c r="C222" s="5">
        <f>+SUMIF('Direitos Creditórios'!B:B,Resumo!B222,'Direitos Creditórios'!A:A)</f>
        <v>0</v>
      </c>
      <c r="D222" s="5">
        <f t="shared" si="5"/>
        <v>0</v>
      </c>
    </row>
    <row r="223" spans="2:4" hidden="1" x14ac:dyDescent="0.3">
      <c r="B223" s="12">
        <v>44420</v>
      </c>
      <c r="C223" s="5">
        <f>+SUMIF('Direitos Creditórios'!B:B,Resumo!B223,'Direitos Creditórios'!A:A)</f>
        <v>0</v>
      </c>
      <c r="D223" s="5">
        <f t="shared" si="5"/>
        <v>0</v>
      </c>
    </row>
    <row r="224" spans="2:4" hidden="1" x14ac:dyDescent="0.3">
      <c r="B224" s="12">
        <v>44421</v>
      </c>
      <c r="C224" s="5">
        <f>+SUMIF('Direitos Creditórios'!B:B,Resumo!B224,'Direitos Creditórios'!A:A)</f>
        <v>0</v>
      </c>
      <c r="D224" s="5">
        <f t="shared" si="5"/>
        <v>0</v>
      </c>
    </row>
    <row r="225" spans="2:4" hidden="1" x14ac:dyDescent="0.3">
      <c r="B225" s="12">
        <v>44424</v>
      </c>
      <c r="C225" s="5">
        <f>+SUMIF('Direitos Creditórios'!B:B,Resumo!B225,'Direitos Creditórios'!A:A)</f>
        <v>0</v>
      </c>
      <c r="D225" s="5">
        <f t="shared" si="5"/>
        <v>0</v>
      </c>
    </row>
    <row r="226" spans="2:4" hidden="1" x14ac:dyDescent="0.3">
      <c r="B226" s="12">
        <v>44425</v>
      </c>
      <c r="C226" s="5">
        <f>+SUMIF('Direitos Creditórios'!B:B,Resumo!B226,'Direitos Creditórios'!A:A)</f>
        <v>0</v>
      </c>
      <c r="D226" s="5">
        <f t="shared" si="5"/>
        <v>0</v>
      </c>
    </row>
    <row r="227" spans="2:4" hidden="1" x14ac:dyDescent="0.3">
      <c r="B227" s="12">
        <v>44426</v>
      </c>
      <c r="C227" s="5">
        <f>+SUMIF('Direitos Creditórios'!B:B,Resumo!B227,'Direitos Creditórios'!A:A)</f>
        <v>0</v>
      </c>
      <c r="D227" s="5">
        <f t="shared" si="5"/>
        <v>0</v>
      </c>
    </row>
    <row r="228" spans="2:4" hidden="1" x14ac:dyDescent="0.3">
      <c r="B228" s="12">
        <v>44427</v>
      </c>
      <c r="C228" s="5">
        <f>+SUMIF('Direitos Creditórios'!B:B,Resumo!B228,'Direitos Creditórios'!A:A)</f>
        <v>0</v>
      </c>
      <c r="D228" s="5">
        <f t="shared" si="5"/>
        <v>0</v>
      </c>
    </row>
    <row r="229" spans="2:4" hidden="1" x14ac:dyDescent="0.3">
      <c r="B229" s="12">
        <v>44428</v>
      </c>
      <c r="C229" s="5">
        <f>+SUMIF('Direitos Creditórios'!B:B,Resumo!B229,'Direitos Creditórios'!A:A)</f>
        <v>0</v>
      </c>
      <c r="D229" s="5">
        <f t="shared" si="5"/>
        <v>0</v>
      </c>
    </row>
    <row r="230" spans="2:4" hidden="1" x14ac:dyDescent="0.3">
      <c r="B230" s="12">
        <v>44431</v>
      </c>
      <c r="C230" s="5">
        <f>+SUMIF('Direitos Creditórios'!B:B,Resumo!B230,'Direitos Creditórios'!A:A)</f>
        <v>0</v>
      </c>
      <c r="D230" s="5">
        <f t="shared" si="5"/>
        <v>0</v>
      </c>
    </row>
    <row r="231" spans="2:4" hidden="1" x14ac:dyDescent="0.3">
      <c r="B231" s="12">
        <v>44432</v>
      </c>
      <c r="C231" s="5">
        <f>+SUMIF('Direitos Creditórios'!B:B,Resumo!B231,'Direitos Creditórios'!A:A)</f>
        <v>0</v>
      </c>
      <c r="D231" s="5">
        <f t="shared" si="5"/>
        <v>0</v>
      </c>
    </row>
    <row r="232" spans="2:4" hidden="1" x14ac:dyDescent="0.3">
      <c r="B232" s="12">
        <v>44433</v>
      </c>
      <c r="C232" s="5">
        <f>+SUMIF('Direitos Creditórios'!B:B,Resumo!B232,'Direitos Creditórios'!A:A)</f>
        <v>0</v>
      </c>
      <c r="D232" s="5">
        <f t="shared" si="5"/>
        <v>0</v>
      </c>
    </row>
    <row r="233" spans="2:4" hidden="1" x14ac:dyDescent="0.3">
      <c r="B233" s="12">
        <v>44434</v>
      </c>
      <c r="C233" s="5">
        <f>+SUMIF('Direitos Creditórios'!B:B,Resumo!B233,'Direitos Creditórios'!A:A)</f>
        <v>0</v>
      </c>
      <c r="D233" s="5">
        <f t="shared" si="5"/>
        <v>0</v>
      </c>
    </row>
    <row r="234" spans="2:4" hidden="1" x14ac:dyDescent="0.3">
      <c r="B234" s="12">
        <v>44435</v>
      </c>
      <c r="C234" s="5">
        <f>+SUMIF('Direitos Creditórios'!B:B,Resumo!B234,'Direitos Creditórios'!A:A)</f>
        <v>0</v>
      </c>
      <c r="D234" s="5">
        <f t="shared" si="5"/>
        <v>0</v>
      </c>
    </row>
    <row r="235" spans="2:4" hidden="1" x14ac:dyDescent="0.3">
      <c r="B235" s="12">
        <v>44438</v>
      </c>
      <c r="C235" s="5">
        <f>+SUMIF('Direitos Creditórios'!B:B,Resumo!B235,'Direitos Creditórios'!A:A)</f>
        <v>0</v>
      </c>
      <c r="D235" s="5">
        <f t="shared" si="5"/>
        <v>0</v>
      </c>
    </row>
    <row r="236" spans="2:4" hidden="1" x14ac:dyDescent="0.3">
      <c r="B236" s="12">
        <v>44439</v>
      </c>
      <c r="C236" s="5">
        <f>+SUMIF('Direitos Creditórios'!B:B,Resumo!B236,'Direitos Creditórios'!A:A)</f>
        <v>0</v>
      </c>
      <c r="D236" s="5">
        <f t="shared" si="5"/>
        <v>0</v>
      </c>
    </row>
    <row r="237" spans="2:4" hidden="1" x14ac:dyDescent="0.3">
      <c r="B237" s="12">
        <v>44440</v>
      </c>
      <c r="C237" s="5">
        <f>+SUMIF('Direitos Creditórios'!B:B,Resumo!B237,'Direitos Creditórios'!A:A)</f>
        <v>0</v>
      </c>
      <c r="D237" s="5">
        <f t="shared" ref="D237:D300" si="6">+C237*6%</f>
        <v>0</v>
      </c>
    </row>
    <row r="238" spans="2:4" hidden="1" x14ac:dyDescent="0.3">
      <c r="B238" s="12">
        <v>44441</v>
      </c>
      <c r="C238" s="5">
        <f>+SUMIF('Direitos Creditórios'!B:B,Resumo!B238,'Direitos Creditórios'!A:A)</f>
        <v>0</v>
      </c>
      <c r="D238" s="5">
        <f t="shared" si="6"/>
        <v>0</v>
      </c>
    </row>
    <row r="239" spans="2:4" hidden="1" x14ac:dyDescent="0.3">
      <c r="B239" s="12">
        <v>44442</v>
      </c>
      <c r="C239" s="5">
        <f>+SUMIF('Direitos Creditórios'!B:B,Resumo!B239,'Direitos Creditórios'!A:A)</f>
        <v>0</v>
      </c>
      <c r="D239" s="5">
        <f t="shared" si="6"/>
        <v>0</v>
      </c>
    </row>
    <row r="240" spans="2:4" hidden="1" x14ac:dyDescent="0.3">
      <c r="B240" s="12">
        <v>44445</v>
      </c>
      <c r="C240" s="5">
        <f>+SUMIF('Direitos Creditórios'!B:B,Resumo!B240,'Direitos Creditórios'!A:A)</f>
        <v>0</v>
      </c>
      <c r="D240" s="5">
        <f t="shared" si="6"/>
        <v>0</v>
      </c>
    </row>
    <row r="241" spans="2:4" hidden="1" x14ac:dyDescent="0.3">
      <c r="B241" s="12">
        <v>44447</v>
      </c>
      <c r="C241" s="5">
        <f>+SUMIF('Direitos Creditórios'!B:B,Resumo!B241,'Direitos Creditórios'!A:A)</f>
        <v>0</v>
      </c>
      <c r="D241" s="5">
        <f t="shared" si="6"/>
        <v>0</v>
      </c>
    </row>
    <row r="242" spans="2:4" hidden="1" x14ac:dyDescent="0.3">
      <c r="B242" s="12">
        <v>44448</v>
      </c>
      <c r="C242" s="5">
        <f>+SUMIF('Direitos Creditórios'!B:B,Resumo!B242,'Direitos Creditórios'!A:A)</f>
        <v>0</v>
      </c>
      <c r="D242" s="5">
        <f t="shared" si="6"/>
        <v>0</v>
      </c>
    </row>
    <row r="243" spans="2:4" hidden="1" x14ac:dyDescent="0.3">
      <c r="B243" s="12">
        <v>44449</v>
      </c>
      <c r="C243" s="5">
        <f>+SUMIF('Direitos Creditórios'!B:B,Resumo!B243,'Direitos Creditórios'!A:A)</f>
        <v>0</v>
      </c>
      <c r="D243" s="5">
        <f t="shared" si="6"/>
        <v>0</v>
      </c>
    </row>
    <row r="244" spans="2:4" hidden="1" x14ac:dyDescent="0.3">
      <c r="B244" s="12">
        <v>44452</v>
      </c>
      <c r="C244" s="5">
        <f>+SUMIF('Direitos Creditórios'!B:B,Resumo!B244,'Direitos Creditórios'!A:A)</f>
        <v>0</v>
      </c>
      <c r="D244" s="5">
        <f t="shared" si="6"/>
        <v>0</v>
      </c>
    </row>
    <row r="245" spans="2:4" hidden="1" x14ac:dyDescent="0.3">
      <c r="B245" s="12">
        <v>44453</v>
      </c>
      <c r="C245" s="5">
        <f>+SUMIF('Direitos Creditórios'!B:B,Resumo!B245,'Direitos Creditórios'!A:A)</f>
        <v>0</v>
      </c>
      <c r="D245" s="5">
        <f t="shared" si="6"/>
        <v>0</v>
      </c>
    </row>
    <row r="246" spans="2:4" hidden="1" x14ac:dyDescent="0.3">
      <c r="B246" s="12">
        <v>44454</v>
      </c>
      <c r="C246" s="5">
        <f>+SUMIF('Direitos Creditórios'!B:B,Resumo!B246,'Direitos Creditórios'!A:A)</f>
        <v>0</v>
      </c>
      <c r="D246" s="5">
        <f t="shared" si="6"/>
        <v>0</v>
      </c>
    </row>
    <row r="247" spans="2:4" hidden="1" x14ac:dyDescent="0.3">
      <c r="B247" s="12">
        <v>44455</v>
      </c>
      <c r="C247" s="5">
        <f>+SUMIF('Direitos Creditórios'!B:B,Resumo!B247,'Direitos Creditórios'!A:A)</f>
        <v>0</v>
      </c>
      <c r="D247" s="5">
        <f t="shared" si="6"/>
        <v>0</v>
      </c>
    </row>
    <row r="248" spans="2:4" hidden="1" x14ac:dyDescent="0.3">
      <c r="B248" s="12">
        <v>44456</v>
      </c>
      <c r="C248" s="5">
        <f>+SUMIF('Direitos Creditórios'!B:B,Resumo!B248,'Direitos Creditórios'!A:A)</f>
        <v>0</v>
      </c>
      <c r="D248" s="5">
        <f t="shared" si="6"/>
        <v>0</v>
      </c>
    </row>
    <row r="249" spans="2:4" hidden="1" x14ac:dyDescent="0.3">
      <c r="B249" s="12">
        <v>44459</v>
      </c>
      <c r="C249" s="5">
        <f>+SUMIF('Direitos Creditórios'!B:B,Resumo!B249,'Direitos Creditórios'!A:A)</f>
        <v>0</v>
      </c>
      <c r="D249" s="5">
        <f t="shared" si="6"/>
        <v>0</v>
      </c>
    </row>
    <row r="250" spans="2:4" hidden="1" x14ac:dyDescent="0.3">
      <c r="B250" s="12">
        <v>44460</v>
      </c>
      <c r="C250" s="5">
        <f>+SUMIF('Direitos Creditórios'!B:B,Resumo!B250,'Direitos Creditórios'!A:A)</f>
        <v>0</v>
      </c>
      <c r="D250" s="5">
        <f t="shared" si="6"/>
        <v>0</v>
      </c>
    </row>
    <row r="251" spans="2:4" hidden="1" x14ac:dyDescent="0.3">
      <c r="B251" s="12">
        <v>44461</v>
      </c>
      <c r="C251" s="5">
        <f>+SUMIF('Direitos Creditórios'!B:B,Resumo!B251,'Direitos Creditórios'!A:A)</f>
        <v>0</v>
      </c>
      <c r="D251" s="5">
        <f t="shared" si="6"/>
        <v>0</v>
      </c>
    </row>
    <row r="252" spans="2:4" hidden="1" x14ac:dyDescent="0.3">
      <c r="B252" s="12">
        <v>44462</v>
      </c>
      <c r="C252" s="5">
        <f>+SUMIF('Direitos Creditórios'!B:B,Resumo!B252,'Direitos Creditórios'!A:A)</f>
        <v>0</v>
      </c>
      <c r="D252" s="5">
        <f t="shared" si="6"/>
        <v>0</v>
      </c>
    </row>
    <row r="253" spans="2:4" hidden="1" x14ac:dyDescent="0.3">
      <c r="B253" s="12">
        <v>44463</v>
      </c>
      <c r="C253" s="5">
        <f>+SUMIF('Direitos Creditórios'!B:B,Resumo!B253,'Direitos Creditórios'!A:A)</f>
        <v>0</v>
      </c>
      <c r="D253" s="5">
        <f t="shared" si="6"/>
        <v>0</v>
      </c>
    </row>
    <row r="254" spans="2:4" hidden="1" x14ac:dyDescent="0.3">
      <c r="B254" s="12">
        <v>44466</v>
      </c>
      <c r="C254" s="5">
        <f>+SUMIF('Direitos Creditórios'!B:B,Resumo!B254,'Direitos Creditórios'!A:A)</f>
        <v>0</v>
      </c>
      <c r="D254" s="5">
        <f t="shared" si="6"/>
        <v>0</v>
      </c>
    </row>
    <row r="255" spans="2:4" hidden="1" x14ac:dyDescent="0.3">
      <c r="B255" s="12">
        <v>44467</v>
      </c>
      <c r="C255" s="5">
        <f>+SUMIF('Direitos Creditórios'!B:B,Resumo!B255,'Direitos Creditórios'!A:A)</f>
        <v>0</v>
      </c>
      <c r="D255" s="5">
        <f t="shared" si="6"/>
        <v>0</v>
      </c>
    </row>
    <row r="256" spans="2:4" hidden="1" x14ac:dyDescent="0.3">
      <c r="B256" s="12">
        <v>44468</v>
      </c>
      <c r="C256" s="5">
        <f>+SUMIF('Direitos Creditórios'!B:B,Resumo!B256,'Direitos Creditórios'!A:A)</f>
        <v>0</v>
      </c>
      <c r="D256" s="5">
        <f t="shared" si="6"/>
        <v>0</v>
      </c>
    </row>
    <row r="257" spans="2:4" hidden="1" x14ac:dyDescent="0.3">
      <c r="B257" s="12">
        <v>44469</v>
      </c>
      <c r="C257" s="5">
        <f>+SUMIF('Direitos Creditórios'!B:B,Resumo!B257,'Direitos Creditórios'!A:A)</f>
        <v>0</v>
      </c>
      <c r="D257" s="5">
        <f t="shared" si="6"/>
        <v>0</v>
      </c>
    </row>
    <row r="258" spans="2:4" hidden="1" x14ac:dyDescent="0.3">
      <c r="B258" s="12">
        <v>44470</v>
      </c>
      <c r="C258" s="5">
        <f>+SUMIF('Direitos Creditórios'!B:B,Resumo!B258,'Direitos Creditórios'!A:A)</f>
        <v>0</v>
      </c>
      <c r="D258" s="5">
        <f t="shared" si="6"/>
        <v>0</v>
      </c>
    </row>
    <row r="259" spans="2:4" hidden="1" x14ac:dyDescent="0.3">
      <c r="B259" s="12">
        <v>44473</v>
      </c>
      <c r="C259" s="5">
        <f>+SUMIF('Direitos Creditórios'!B:B,Resumo!B259,'Direitos Creditórios'!A:A)</f>
        <v>0</v>
      </c>
      <c r="D259" s="5">
        <f t="shared" si="6"/>
        <v>0</v>
      </c>
    </row>
    <row r="260" spans="2:4" hidden="1" x14ac:dyDescent="0.3">
      <c r="B260" s="12">
        <v>44474</v>
      </c>
      <c r="C260" s="5">
        <f>+SUMIF('Direitos Creditórios'!B:B,Resumo!B260,'Direitos Creditórios'!A:A)</f>
        <v>0</v>
      </c>
      <c r="D260" s="5">
        <f t="shared" si="6"/>
        <v>0</v>
      </c>
    </row>
    <row r="261" spans="2:4" hidden="1" x14ac:dyDescent="0.3">
      <c r="B261" s="12">
        <v>44475</v>
      </c>
      <c r="C261" s="5">
        <f>+SUMIF('Direitos Creditórios'!B:B,Resumo!B261,'Direitos Creditórios'!A:A)</f>
        <v>0</v>
      </c>
      <c r="D261" s="5">
        <f t="shared" si="6"/>
        <v>0</v>
      </c>
    </row>
    <row r="262" spans="2:4" hidden="1" x14ac:dyDescent="0.3">
      <c r="B262" s="12">
        <v>44476</v>
      </c>
      <c r="C262" s="5">
        <f>+SUMIF('Direitos Creditórios'!B:B,Resumo!B262,'Direitos Creditórios'!A:A)</f>
        <v>0</v>
      </c>
      <c r="D262" s="5">
        <f t="shared" si="6"/>
        <v>0</v>
      </c>
    </row>
    <row r="263" spans="2:4" hidden="1" x14ac:dyDescent="0.3">
      <c r="B263" s="12">
        <v>44477</v>
      </c>
      <c r="C263" s="5">
        <f>+SUMIF('Direitos Creditórios'!B:B,Resumo!B263,'Direitos Creditórios'!A:A)</f>
        <v>0</v>
      </c>
      <c r="D263" s="5">
        <f t="shared" si="6"/>
        <v>0</v>
      </c>
    </row>
    <row r="264" spans="2:4" hidden="1" x14ac:dyDescent="0.3">
      <c r="B264" s="12">
        <v>44480</v>
      </c>
      <c r="C264" s="5">
        <f>+SUMIF('Direitos Creditórios'!B:B,Resumo!B264,'Direitos Creditórios'!A:A)</f>
        <v>0</v>
      </c>
      <c r="D264" s="5">
        <f t="shared" si="6"/>
        <v>0</v>
      </c>
    </row>
    <row r="265" spans="2:4" hidden="1" x14ac:dyDescent="0.3">
      <c r="B265" s="12">
        <v>44482</v>
      </c>
      <c r="C265" s="5">
        <f>+SUMIF('Direitos Creditórios'!B:B,Resumo!B265,'Direitos Creditórios'!A:A)</f>
        <v>0</v>
      </c>
      <c r="D265" s="5">
        <f t="shared" si="6"/>
        <v>0</v>
      </c>
    </row>
    <row r="266" spans="2:4" hidden="1" x14ac:dyDescent="0.3">
      <c r="B266" s="12">
        <v>44483</v>
      </c>
      <c r="C266" s="5">
        <f>+SUMIF('Direitos Creditórios'!B:B,Resumo!B266,'Direitos Creditórios'!A:A)</f>
        <v>0</v>
      </c>
      <c r="D266" s="5">
        <f t="shared" si="6"/>
        <v>0</v>
      </c>
    </row>
    <row r="267" spans="2:4" hidden="1" x14ac:dyDescent="0.3">
      <c r="B267" s="12">
        <v>44484</v>
      </c>
      <c r="C267" s="5">
        <f>+SUMIF('Direitos Creditórios'!B:B,Resumo!B267,'Direitos Creditórios'!A:A)</f>
        <v>0</v>
      </c>
      <c r="D267" s="5">
        <f t="shared" si="6"/>
        <v>0</v>
      </c>
    </row>
    <row r="268" spans="2:4" hidden="1" x14ac:dyDescent="0.3">
      <c r="B268" s="12">
        <v>44487</v>
      </c>
      <c r="C268" s="5">
        <f>+SUMIF('Direitos Creditórios'!B:B,Resumo!B268,'Direitos Creditórios'!A:A)</f>
        <v>0</v>
      </c>
      <c r="D268" s="5">
        <f t="shared" si="6"/>
        <v>0</v>
      </c>
    </row>
    <row r="269" spans="2:4" hidden="1" x14ac:dyDescent="0.3">
      <c r="B269" s="12">
        <v>44488</v>
      </c>
      <c r="C269" s="5">
        <f>+SUMIF('Direitos Creditórios'!B:B,Resumo!B269,'Direitos Creditórios'!A:A)</f>
        <v>0</v>
      </c>
      <c r="D269" s="5">
        <f t="shared" si="6"/>
        <v>0</v>
      </c>
    </row>
    <row r="270" spans="2:4" hidden="1" x14ac:dyDescent="0.3">
      <c r="B270" s="12">
        <v>44489</v>
      </c>
      <c r="C270" s="5">
        <f>+SUMIF('Direitos Creditórios'!B:B,Resumo!B270,'Direitos Creditórios'!A:A)</f>
        <v>0</v>
      </c>
      <c r="D270" s="5">
        <f t="shared" si="6"/>
        <v>0</v>
      </c>
    </row>
    <row r="271" spans="2:4" hidden="1" x14ac:dyDescent="0.3">
      <c r="B271" s="12">
        <v>44490</v>
      </c>
      <c r="C271" s="5">
        <f>+SUMIF('Direitos Creditórios'!B:B,Resumo!B271,'Direitos Creditórios'!A:A)</f>
        <v>0</v>
      </c>
      <c r="D271" s="5">
        <f t="shared" si="6"/>
        <v>0</v>
      </c>
    </row>
    <row r="272" spans="2:4" hidden="1" x14ac:dyDescent="0.3">
      <c r="B272" s="12">
        <v>44491</v>
      </c>
      <c r="C272" s="5">
        <f>+SUMIF('Direitos Creditórios'!B:B,Resumo!B272,'Direitos Creditórios'!A:A)</f>
        <v>0</v>
      </c>
      <c r="D272" s="5">
        <f t="shared" si="6"/>
        <v>0</v>
      </c>
    </row>
    <row r="273" spans="2:4" hidden="1" x14ac:dyDescent="0.3">
      <c r="B273" s="12">
        <v>44494</v>
      </c>
      <c r="C273" s="5">
        <f>+SUMIF('Direitos Creditórios'!B:B,Resumo!B273,'Direitos Creditórios'!A:A)</f>
        <v>0</v>
      </c>
      <c r="D273" s="5">
        <f t="shared" si="6"/>
        <v>0</v>
      </c>
    </row>
    <row r="274" spans="2:4" hidden="1" x14ac:dyDescent="0.3">
      <c r="B274" s="12">
        <v>44495</v>
      </c>
      <c r="C274" s="5">
        <f>+SUMIF('Direitos Creditórios'!B:B,Resumo!B274,'Direitos Creditórios'!A:A)</f>
        <v>0</v>
      </c>
      <c r="D274" s="5">
        <f t="shared" si="6"/>
        <v>0</v>
      </c>
    </row>
    <row r="275" spans="2:4" hidden="1" x14ac:dyDescent="0.3">
      <c r="B275" s="12">
        <v>44496</v>
      </c>
      <c r="C275" s="5">
        <f>+SUMIF('Direitos Creditórios'!B:B,Resumo!B275,'Direitos Creditórios'!A:A)</f>
        <v>0</v>
      </c>
      <c r="D275" s="5">
        <f t="shared" si="6"/>
        <v>0</v>
      </c>
    </row>
    <row r="276" spans="2:4" hidden="1" x14ac:dyDescent="0.3">
      <c r="B276" s="12">
        <v>44497</v>
      </c>
      <c r="C276" s="5">
        <f>+SUMIF('Direitos Creditórios'!B:B,Resumo!B276,'Direitos Creditórios'!A:A)</f>
        <v>0</v>
      </c>
      <c r="D276" s="5">
        <f t="shared" si="6"/>
        <v>0</v>
      </c>
    </row>
    <row r="277" spans="2:4" hidden="1" x14ac:dyDescent="0.3">
      <c r="B277" s="12">
        <v>44498</v>
      </c>
      <c r="C277" s="5">
        <f>+SUMIF('Direitos Creditórios'!B:B,Resumo!B277,'Direitos Creditórios'!A:A)</f>
        <v>0</v>
      </c>
      <c r="D277" s="5">
        <f t="shared" si="6"/>
        <v>0</v>
      </c>
    </row>
    <row r="278" spans="2:4" hidden="1" x14ac:dyDescent="0.3">
      <c r="B278" s="12">
        <v>44501</v>
      </c>
      <c r="C278" s="5">
        <f>+SUMIF('Direitos Creditórios'!B:B,Resumo!B278,'Direitos Creditórios'!A:A)</f>
        <v>0</v>
      </c>
      <c r="D278" s="5">
        <f t="shared" si="6"/>
        <v>0</v>
      </c>
    </row>
    <row r="279" spans="2:4" hidden="1" x14ac:dyDescent="0.3">
      <c r="B279" s="12">
        <v>44503</v>
      </c>
      <c r="C279" s="5">
        <f>+SUMIF('Direitos Creditórios'!B:B,Resumo!B279,'Direitos Creditórios'!A:A)</f>
        <v>0</v>
      </c>
      <c r="D279" s="5">
        <f t="shared" si="6"/>
        <v>0</v>
      </c>
    </row>
    <row r="280" spans="2:4" hidden="1" x14ac:dyDescent="0.3">
      <c r="B280" s="12">
        <v>44504</v>
      </c>
      <c r="C280" s="5">
        <f>+SUMIF('Direitos Creditórios'!B:B,Resumo!B280,'Direitos Creditórios'!A:A)</f>
        <v>0</v>
      </c>
      <c r="D280" s="5">
        <f t="shared" si="6"/>
        <v>0</v>
      </c>
    </row>
    <row r="281" spans="2:4" hidden="1" x14ac:dyDescent="0.3">
      <c r="B281" s="12">
        <v>44505</v>
      </c>
      <c r="C281" s="5">
        <f>+SUMIF('Direitos Creditórios'!B:B,Resumo!B281,'Direitos Creditórios'!A:A)</f>
        <v>0</v>
      </c>
      <c r="D281" s="5">
        <f t="shared" si="6"/>
        <v>0</v>
      </c>
    </row>
    <row r="282" spans="2:4" hidden="1" x14ac:dyDescent="0.3">
      <c r="B282" s="12">
        <v>44508</v>
      </c>
      <c r="C282" s="5">
        <f>+SUMIF('Direitos Creditórios'!B:B,Resumo!B282,'Direitos Creditórios'!A:A)</f>
        <v>0</v>
      </c>
      <c r="D282" s="5">
        <f t="shared" si="6"/>
        <v>0</v>
      </c>
    </row>
    <row r="283" spans="2:4" hidden="1" x14ac:dyDescent="0.3">
      <c r="B283" s="12">
        <v>44509</v>
      </c>
      <c r="C283" s="5">
        <f>+SUMIF('Direitos Creditórios'!B:B,Resumo!B283,'Direitos Creditórios'!A:A)</f>
        <v>0</v>
      </c>
      <c r="D283" s="5">
        <f t="shared" si="6"/>
        <v>0</v>
      </c>
    </row>
    <row r="284" spans="2:4" hidden="1" x14ac:dyDescent="0.3">
      <c r="B284" s="12">
        <v>44510</v>
      </c>
      <c r="C284" s="5">
        <f>+SUMIF('Direitos Creditórios'!B:B,Resumo!B284,'Direitos Creditórios'!A:A)</f>
        <v>0</v>
      </c>
      <c r="D284" s="5">
        <f t="shared" si="6"/>
        <v>0</v>
      </c>
    </row>
    <row r="285" spans="2:4" hidden="1" x14ac:dyDescent="0.3">
      <c r="B285" s="12">
        <v>44511</v>
      </c>
      <c r="C285" s="5">
        <f>+SUMIF('Direitos Creditórios'!B:B,Resumo!B285,'Direitos Creditórios'!A:A)</f>
        <v>0</v>
      </c>
      <c r="D285" s="5">
        <f t="shared" si="6"/>
        <v>0</v>
      </c>
    </row>
    <row r="286" spans="2:4" hidden="1" x14ac:dyDescent="0.3">
      <c r="B286" s="12">
        <v>44512</v>
      </c>
      <c r="C286" s="5">
        <f>+SUMIF('Direitos Creditórios'!B:B,Resumo!B286,'Direitos Creditórios'!A:A)</f>
        <v>0</v>
      </c>
      <c r="D286" s="5">
        <f t="shared" si="6"/>
        <v>0</v>
      </c>
    </row>
    <row r="287" spans="2:4" hidden="1" x14ac:dyDescent="0.3">
      <c r="B287" s="12">
        <v>44516</v>
      </c>
      <c r="C287" s="5">
        <f>+SUMIF('Direitos Creditórios'!B:B,Resumo!B287,'Direitos Creditórios'!A:A)</f>
        <v>0</v>
      </c>
      <c r="D287" s="5">
        <f t="shared" si="6"/>
        <v>0</v>
      </c>
    </row>
    <row r="288" spans="2:4" hidden="1" x14ac:dyDescent="0.3">
      <c r="B288" s="12">
        <v>44517</v>
      </c>
      <c r="C288" s="5">
        <f>+SUMIF('Direitos Creditórios'!B:B,Resumo!B288,'Direitos Creditórios'!A:A)</f>
        <v>0</v>
      </c>
      <c r="D288" s="5">
        <f t="shared" si="6"/>
        <v>0</v>
      </c>
    </row>
    <row r="289" spans="2:4" hidden="1" x14ac:dyDescent="0.3">
      <c r="B289" s="12">
        <v>44518</v>
      </c>
      <c r="C289" s="5">
        <f>+SUMIF('Direitos Creditórios'!B:B,Resumo!B289,'Direitos Creditórios'!A:A)</f>
        <v>0</v>
      </c>
      <c r="D289" s="5">
        <f t="shared" si="6"/>
        <v>0</v>
      </c>
    </row>
    <row r="290" spans="2:4" hidden="1" x14ac:dyDescent="0.3">
      <c r="B290" s="12">
        <v>44519</v>
      </c>
      <c r="C290" s="5">
        <f>+SUMIF('Direitos Creditórios'!B:B,Resumo!B290,'Direitos Creditórios'!A:A)</f>
        <v>0</v>
      </c>
      <c r="D290" s="5">
        <f t="shared" si="6"/>
        <v>0</v>
      </c>
    </row>
    <row r="291" spans="2:4" hidden="1" x14ac:dyDescent="0.3">
      <c r="B291" s="12">
        <v>44522</v>
      </c>
      <c r="C291" s="5">
        <f>+SUMIF('Direitos Creditórios'!B:B,Resumo!B291,'Direitos Creditórios'!A:A)</f>
        <v>0</v>
      </c>
      <c r="D291" s="5">
        <f t="shared" si="6"/>
        <v>0</v>
      </c>
    </row>
    <row r="292" spans="2:4" hidden="1" x14ac:dyDescent="0.3">
      <c r="B292" s="12">
        <v>44523</v>
      </c>
      <c r="C292" s="5">
        <f>+SUMIF('Direitos Creditórios'!B:B,Resumo!B292,'Direitos Creditórios'!A:A)</f>
        <v>0</v>
      </c>
      <c r="D292" s="5">
        <f t="shared" si="6"/>
        <v>0</v>
      </c>
    </row>
    <row r="293" spans="2:4" hidden="1" x14ac:dyDescent="0.3">
      <c r="B293" s="12">
        <v>44524</v>
      </c>
      <c r="C293" s="5">
        <f>+SUMIF('Direitos Creditórios'!B:B,Resumo!B293,'Direitos Creditórios'!A:A)</f>
        <v>0</v>
      </c>
      <c r="D293" s="5">
        <f t="shared" si="6"/>
        <v>0</v>
      </c>
    </row>
    <row r="294" spans="2:4" hidden="1" x14ac:dyDescent="0.3">
      <c r="B294" s="12">
        <v>44525</v>
      </c>
      <c r="C294" s="5">
        <f>+SUMIF('Direitos Creditórios'!B:B,Resumo!B294,'Direitos Creditórios'!A:A)</f>
        <v>0</v>
      </c>
      <c r="D294" s="5">
        <f t="shared" si="6"/>
        <v>0</v>
      </c>
    </row>
    <row r="295" spans="2:4" hidden="1" x14ac:dyDescent="0.3">
      <c r="B295" s="12">
        <v>44526</v>
      </c>
      <c r="C295" s="5">
        <f>+SUMIF('Direitos Creditórios'!B:B,Resumo!B295,'Direitos Creditórios'!A:A)</f>
        <v>0</v>
      </c>
      <c r="D295" s="5">
        <f t="shared" si="6"/>
        <v>0</v>
      </c>
    </row>
    <row r="296" spans="2:4" hidden="1" x14ac:dyDescent="0.3">
      <c r="B296" s="12">
        <v>44529</v>
      </c>
      <c r="C296" s="5">
        <f>+SUMIF('Direitos Creditórios'!B:B,Resumo!B296,'Direitos Creditórios'!A:A)</f>
        <v>0</v>
      </c>
      <c r="D296" s="5">
        <f t="shared" si="6"/>
        <v>0</v>
      </c>
    </row>
    <row r="297" spans="2:4" hidden="1" x14ac:dyDescent="0.3">
      <c r="B297" s="12">
        <v>44530</v>
      </c>
      <c r="C297" s="5">
        <f>+SUMIF('Direitos Creditórios'!B:B,Resumo!B297,'Direitos Creditórios'!A:A)</f>
        <v>0</v>
      </c>
      <c r="D297" s="5">
        <f t="shared" si="6"/>
        <v>0</v>
      </c>
    </row>
    <row r="298" spans="2:4" hidden="1" x14ac:dyDescent="0.3">
      <c r="B298" s="12">
        <v>44531</v>
      </c>
      <c r="C298" s="5">
        <f>+SUMIF('Direitos Creditórios'!B:B,Resumo!B298,'Direitos Creditórios'!A:A)</f>
        <v>0</v>
      </c>
      <c r="D298" s="5">
        <f t="shared" si="6"/>
        <v>0</v>
      </c>
    </row>
    <row r="299" spans="2:4" hidden="1" x14ac:dyDescent="0.3">
      <c r="B299" s="12">
        <v>44532</v>
      </c>
      <c r="C299" s="5">
        <f>+SUMIF('Direitos Creditórios'!B:B,Resumo!B299,'Direitos Creditórios'!A:A)</f>
        <v>0</v>
      </c>
      <c r="D299" s="5">
        <f t="shared" si="6"/>
        <v>0</v>
      </c>
    </row>
    <row r="300" spans="2:4" hidden="1" x14ac:dyDescent="0.3">
      <c r="B300" s="12">
        <v>44533</v>
      </c>
      <c r="C300" s="5">
        <f>+SUMIF('Direitos Creditórios'!B:B,Resumo!B300,'Direitos Creditórios'!A:A)</f>
        <v>0</v>
      </c>
      <c r="D300" s="5">
        <f t="shared" si="6"/>
        <v>0</v>
      </c>
    </row>
    <row r="301" spans="2:4" hidden="1" x14ac:dyDescent="0.3">
      <c r="B301" s="12">
        <v>44536</v>
      </c>
      <c r="C301" s="5">
        <f>+SUMIF('Direitos Creditórios'!B:B,Resumo!B301,'Direitos Creditórios'!A:A)</f>
        <v>0</v>
      </c>
      <c r="D301" s="5">
        <f t="shared" ref="D301:D364" si="7">+C301*6%</f>
        <v>0</v>
      </c>
    </row>
    <row r="302" spans="2:4" hidden="1" x14ac:dyDescent="0.3">
      <c r="B302" s="12">
        <v>44537</v>
      </c>
      <c r="C302" s="5">
        <f>+SUMIF('Direitos Creditórios'!B:B,Resumo!B302,'Direitos Creditórios'!A:A)</f>
        <v>0</v>
      </c>
      <c r="D302" s="5">
        <f t="shared" si="7"/>
        <v>0</v>
      </c>
    </row>
    <row r="303" spans="2:4" hidden="1" x14ac:dyDescent="0.3">
      <c r="B303" s="12">
        <v>44538</v>
      </c>
      <c r="C303" s="5">
        <f>+SUMIF('Direitos Creditórios'!B:B,Resumo!B303,'Direitos Creditórios'!A:A)</f>
        <v>0</v>
      </c>
      <c r="D303" s="5">
        <f t="shared" si="7"/>
        <v>0</v>
      </c>
    </row>
    <row r="304" spans="2:4" hidden="1" x14ac:dyDescent="0.3">
      <c r="B304" s="12">
        <v>44539</v>
      </c>
      <c r="C304" s="5">
        <f>+SUMIF('Direitos Creditórios'!B:B,Resumo!B304,'Direitos Creditórios'!A:A)</f>
        <v>0</v>
      </c>
      <c r="D304" s="5">
        <f t="shared" si="7"/>
        <v>0</v>
      </c>
    </row>
    <row r="305" spans="2:4" hidden="1" x14ac:dyDescent="0.3">
      <c r="B305" s="12">
        <v>44540</v>
      </c>
      <c r="C305" s="5">
        <f>+SUMIF('Direitos Creditórios'!B:B,Resumo!B305,'Direitos Creditórios'!A:A)</f>
        <v>0</v>
      </c>
      <c r="D305" s="5">
        <f t="shared" si="7"/>
        <v>0</v>
      </c>
    </row>
    <row r="306" spans="2:4" hidden="1" x14ac:dyDescent="0.3">
      <c r="B306" s="12">
        <v>44543</v>
      </c>
      <c r="C306" s="5">
        <f>+SUMIF('Direitos Creditórios'!B:B,Resumo!B306,'Direitos Creditórios'!A:A)</f>
        <v>0</v>
      </c>
      <c r="D306" s="5">
        <f t="shared" si="7"/>
        <v>0</v>
      </c>
    </row>
    <row r="307" spans="2:4" hidden="1" x14ac:dyDescent="0.3">
      <c r="B307" s="12">
        <v>44544</v>
      </c>
      <c r="C307" s="5">
        <f>+SUMIF('Direitos Creditórios'!B:B,Resumo!B307,'Direitos Creditórios'!A:A)</f>
        <v>0</v>
      </c>
      <c r="D307" s="5">
        <f t="shared" si="7"/>
        <v>0</v>
      </c>
    </row>
    <row r="308" spans="2:4" hidden="1" x14ac:dyDescent="0.3">
      <c r="B308" s="12">
        <v>44545</v>
      </c>
      <c r="C308" s="5">
        <f>+SUMIF('Direitos Creditórios'!B:B,Resumo!B308,'Direitos Creditórios'!A:A)</f>
        <v>0</v>
      </c>
      <c r="D308" s="5">
        <f t="shared" si="7"/>
        <v>0</v>
      </c>
    </row>
    <row r="309" spans="2:4" hidden="1" x14ac:dyDescent="0.3">
      <c r="B309" s="12">
        <v>44546</v>
      </c>
      <c r="C309" s="5">
        <f>+SUMIF('Direitos Creditórios'!B:B,Resumo!B309,'Direitos Creditórios'!A:A)</f>
        <v>0</v>
      </c>
      <c r="D309" s="5">
        <f t="shared" si="7"/>
        <v>0</v>
      </c>
    </row>
    <row r="310" spans="2:4" hidden="1" x14ac:dyDescent="0.3">
      <c r="B310" s="12">
        <v>44547</v>
      </c>
      <c r="C310" s="5">
        <f>+SUMIF('Direitos Creditórios'!B:B,Resumo!B310,'Direitos Creditórios'!A:A)</f>
        <v>0</v>
      </c>
      <c r="D310" s="5">
        <f t="shared" si="7"/>
        <v>0</v>
      </c>
    </row>
    <row r="311" spans="2:4" hidden="1" x14ac:dyDescent="0.3">
      <c r="B311" s="12">
        <v>44550</v>
      </c>
      <c r="C311" s="5">
        <f>+SUMIF('Direitos Creditórios'!B:B,Resumo!B311,'Direitos Creditórios'!A:A)</f>
        <v>0</v>
      </c>
      <c r="D311" s="5">
        <f t="shared" si="7"/>
        <v>0</v>
      </c>
    </row>
    <row r="312" spans="2:4" hidden="1" x14ac:dyDescent="0.3">
      <c r="B312" s="12">
        <v>44551</v>
      </c>
      <c r="C312" s="5">
        <f>+SUMIF('Direitos Creditórios'!B:B,Resumo!B312,'Direitos Creditórios'!A:A)</f>
        <v>0</v>
      </c>
      <c r="D312" s="5">
        <f t="shared" si="7"/>
        <v>0</v>
      </c>
    </row>
    <row r="313" spans="2:4" hidden="1" x14ac:dyDescent="0.3">
      <c r="B313" s="12">
        <v>44552</v>
      </c>
      <c r="C313" s="5">
        <f>+SUMIF('Direitos Creditórios'!B:B,Resumo!B313,'Direitos Creditórios'!A:A)</f>
        <v>0</v>
      </c>
      <c r="D313" s="5">
        <f t="shared" si="7"/>
        <v>0</v>
      </c>
    </row>
    <row r="314" spans="2:4" hidden="1" x14ac:dyDescent="0.3">
      <c r="B314" s="12">
        <v>44553</v>
      </c>
      <c r="C314" s="5">
        <f>+SUMIF('Direitos Creditórios'!B:B,Resumo!B314,'Direitos Creditórios'!A:A)</f>
        <v>0</v>
      </c>
      <c r="D314" s="5">
        <f t="shared" si="7"/>
        <v>0</v>
      </c>
    </row>
    <row r="315" spans="2:4" hidden="1" x14ac:dyDescent="0.3">
      <c r="B315" s="12">
        <v>44554</v>
      </c>
      <c r="C315" s="5">
        <f>+SUMIF('Direitos Creditórios'!B:B,Resumo!B315,'Direitos Creditórios'!A:A)</f>
        <v>0</v>
      </c>
      <c r="D315" s="5">
        <f t="shared" si="7"/>
        <v>0</v>
      </c>
    </row>
    <row r="316" spans="2:4" hidden="1" x14ac:dyDescent="0.3">
      <c r="B316" s="12">
        <v>44557</v>
      </c>
      <c r="C316" s="5">
        <f>+SUMIF('Direitos Creditórios'!B:B,Resumo!B316,'Direitos Creditórios'!A:A)</f>
        <v>0</v>
      </c>
      <c r="D316" s="5">
        <f t="shared" si="7"/>
        <v>0</v>
      </c>
    </row>
    <row r="317" spans="2:4" hidden="1" x14ac:dyDescent="0.3">
      <c r="B317" s="12">
        <v>44558</v>
      </c>
      <c r="C317" s="5">
        <f>+SUMIF('Direitos Creditórios'!B:B,Resumo!B317,'Direitos Creditórios'!A:A)</f>
        <v>0</v>
      </c>
      <c r="D317" s="5">
        <f t="shared" si="7"/>
        <v>0</v>
      </c>
    </row>
    <row r="318" spans="2:4" hidden="1" x14ac:dyDescent="0.3">
      <c r="B318" s="12">
        <v>44559</v>
      </c>
      <c r="C318" s="5">
        <f>+SUMIF('Direitos Creditórios'!B:B,Resumo!B318,'Direitos Creditórios'!A:A)</f>
        <v>0</v>
      </c>
      <c r="D318" s="5">
        <f t="shared" si="7"/>
        <v>0</v>
      </c>
    </row>
    <row r="319" spans="2:4" hidden="1" x14ac:dyDescent="0.3">
      <c r="B319" s="12">
        <v>44560</v>
      </c>
      <c r="C319" s="5">
        <f>+SUMIF('Direitos Creditórios'!B:B,Resumo!B319,'Direitos Creditórios'!A:A)</f>
        <v>0</v>
      </c>
      <c r="D319" s="5">
        <f t="shared" si="7"/>
        <v>0</v>
      </c>
    </row>
    <row r="320" spans="2:4" hidden="1" x14ac:dyDescent="0.3">
      <c r="B320" s="12">
        <v>44561</v>
      </c>
      <c r="C320" s="5">
        <f>+SUMIF('Direitos Creditórios'!B:B,Resumo!B320,'Direitos Creditórios'!A:A)</f>
        <v>0</v>
      </c>
      <c r="D320" s="5">
        <f t="shared" si="7"/>
        <v>0</v>
      </c>
    </row>
    <row r="321" spans="2:4" hidden="1" x14ac:dyDescent="0.3">
      <c r="B321" s="12">
        <v>44564</v>
      </c>
      <c r="C321" s="5">
        <f>+SUMIF('Direitos Creditórios'!B:B,Resumo!B321,'Direitos Creditórios'!A:A)</f>
        <v>0</v>
      </c>
      <c r="D321" s="5">
        <f t="shared" si="7"/>
        <v>0</v>
      </c>
    </row>
    <row r="322" spans="2:4" hidden="1" x14ac:dyDescent="0.3">
      <c r="B322" s="12">
        <v>44565</v>
      </c>
      <c r="C322" s="5">
        <f>+SUMIF('Direitos Creditórios'!B:B,Resumo!B322,'Direitos Creditórios'!A:A)</f>
        <v>0</v>
      </c>
      <c r="D322" s="5">
        <f t="shared" si="7"/>
        <v>0</v>
      </c>
    </row>
    <row r="323" spans="2:4" hidden="1" x14ac:dyDescent="0.3">
      <c r="B323" s="12">
        <v>44566</v>
      </c>
      <c r="C323" s="5">
        <f>+SUMIF('Direitos Creditórios'!B:B,Resumo!B323,'Direitos Creditórios'!A:A)</f>
        <v>0</v>
      </c>
      <c r="D323" s="5">
        <f t="shared" si="7"/>
        <v>0</v>
      </c>
    </row>
    <row r="324" spans="2:4" hidden="1" x14ac:dyDescent="0.3">
      <c r="B324" s="12">
        <v>44567</v>
      </c>
      <c r="C324" s="5">
        <f>+SUMIF('Direitos Creditórios'!B:B,Resumo!B324,'Direitos Creditórios'!A:A)</f>
        <v>0</v>
      </c>
      <c r="D324" s="5">
        <f t="shared" si="7"/>
        <v>0</v>
      </c>
    </row>
    <row r="325" spans="2:4" hidden="1" x14ac:dyDescent="0.3">
      <c r="B325" s="12">
        <v>44568</v>
      </c>
      <c r="C325" s="5">
        <f>+SUMIF('Direitos Creditórios'!B:B,Resumo!B325,'Direitos Creditórios'!A:A)</f>
        <v>0</v>
      </c>
      <c r="D325" s="5">
        <f t="shared" si="7"/>
        <v>0</v>
      </c>
    </row>
    <row r="326" spans="2:4" hidden="1" x14ac:dyDescent="0.3">
      <c r="B326" s="12">
        <v>44571</v>
      </c>
      <c r="C326" s="5">
        <f>+SUMIF('Direitos Creditórios'!B:B,Resumo!B326,'Direitos Creditórios'!A:A)</f>
        <v>0</v>
      </c>
      <c r="D326" s="5">
        <f t="shared" si="7"/>
        <v>0</v>
      </c>
    </row>
    <row r="327" spans="2:4" hidden="1" x14ac:dyDescent="0.3">
      <c r="B327" s="12">
        <v>44572</v>
      </c>
      <c r="C327" s="5">
        <f>+SUMIF('Direitos Creditórios'!B:B,Resumo!B327,'Direitos Creditórios'!A:A)</f>
        <v>0</v>
      </c>
      <c r="D327" s="5">
        <f t="shared" si="7"/>
        <v>0</v>
      </c>
    </row>
    <row r="328" spans="2:4" hidden="1" x14ac:dyDescent="0.3">
      <c r="B328" s="12">
        <v>44573</v>
      </c>
      <c r="C328" s="5">
        <f>+SUMIF('Direitos Creditórios'!B:B,Resumo!B328,'Direitos Creditórios'!A:A)</f>
        <v>0</v>
      </c>
      <c r="D328" s="5">
        <f t="shared" si="7"/>
        <v>0</v>
      </c>
    </row>
    <row r="329" spans="2:4" hidden="1" x14ac:dyDescent="0.3">
      <c r="B329" s="12">
        <v>44574</v>
      </c>
      <c r="C329" s="5">
        <f>+SUMIF('Direitos Creditórios'!B:B,Resumo!B329,'Direitos Creditórios'!A:A)</f>
        <v>0</v>
      </c>
      <c r="D329" s="5">
        <f t="shared" si="7"/>
        <v>0</v>
      </c>
    </row>
    <row r="330" spans="2:4" hidden="1" x14ac:dyDescent="0.3">
      <c r="B330" s="12">
        <v>44575</v>
      </c>
      <c r="C330" s="5">
        <f>+SUMIF('Direitos Creditórios'!B:B,Resumo!B330,'Direitos Creditórios'!A:A)</f>
        <v>0</v>
      </c>
      <c r="D330" s="5">
        <f t="shared" si="7"/>
        <v>0</v>
      </c>
    </row>
    <row r="331" spans="2:4" hidden="1" x14ac:dyDescent="0.3">
      <c r="B331" s="12">
        <v>44578</v>
      </c>
      <c r="C331" s="5">
        <f>+SUMIF('Direitos Creditórios'!B:B,Resumo!B331,'Direitos Creditórios'!A:A)</f>
        <v>0</v>
      </c>
      <c r="D331" s="5">
        <f t="shared" si="7"/>
        <v>0</v>
      </c>
    </row>
    <row r="332" spans="2:4" hidden="1" x14ac:dyDescent="0.3">
      <c r="B332" s="12">
        <v>44579</v>
      </c>
      <c r="C332" s="5">
        <f>+SUMIF('Direitos Creditórios'!B:B,Resumo!B332,'Direitos Creditórios'!A:A)</f>
        <v>0</v>
      </c>
      <c r="D332" s="5">
        <f t="shared" si="7"/>
        <v>0</v>
      </c>
    </row>
    <row r="333" spans="2:4" hidden="1" x14ac:dyDescent="0.3">
      <c r="B333" s="12">
        <v>44580</v>
      </c>
      <c r="C333" s="5">
        <f>+SUMIF('Direitos Creditórios'!B:B,Resumo!B333,'Direitos Creditórios'!A:A)</f>
        <v>0</v>
      </c>
      <c r="D333" s="5">
        <f t="shared" si="7"/>
        <v>0</v>
      </c>
    </row>
    <row r="334" spans="2:4" hidden="1" x14ac:dyDescent="0.3">
      <c r="B334" s="12">
        <v>44581</v>
      </c>
      <c r="C334" s="5">
        <f>+SUMIF('Direitos Creditórios'!B:B,Resumo!B334,'Direitos Creditórios'!A:A)</f>
        <v>0</v>
      </c>
      <c r="D334" s="5">
        <f t="shared" si="7"/>
        <v>0</v>
      </c>
    </row>
    <row r="335" spans="2:4" hidden="1" x14ac:dyDescent="0.3">
      <c r="B335" s="12">
        <v>44582</v>
      </c>
      <c r="C335" s="5">
        <f>+SUMIF('Direitos Creditórios'!B:B,Resumo!B335,'Direitos Creditórios'!A:A)</f>
        <v>0</v>
      </c>
      <c r="D335" s="5">
        <f t="shared" si="7"/>
        <v>0</v>
      </c>
    </row>
    <row r="336" spans="2:4" hidden="1" x14ac:dyDescent="0.3">
      <c r="B336" s="12">
        <v>44585</v>
      </c>
      <c r="C336" s="5">
        <f>+SUMIF('Direitos Creditórios'!B:B,Resumo!B336,'Direitos Creditórios'!A:A)</f>
        <v>0</v>
      </c>
      <c r="D336" s="5">
        <f t="shared" si="7"/>
        <v>0</v>
      </c>
    </row>
    <row r="337" spans="2:4" hidden="1" x14ac:dyDescent="0.3">
      <c r="B337" s="12">
        <v>44586</v>
      </c>
      <c r="C337" s="5">
        <f>+SUMIF('Direitos Creditórios'!B:B,Resumo!B337,'Direitos Creditórios'!A:A)</f>
        <v>0</v>
      </c>
      <c r="D337" s="5">
        <f t="shared" si="7"/>
        <v>0</v>
      </c>
    </row>
    <row r="338" spans="2:4" hidden="1" x14ac:dyDescent="0.3">
      <c r="B338" s="12">
        <v>44587</v>
      </c>
      <c r="C338" s="5">
        <f>+SUMIF('Direitos Creditórios'!B:B,Resumo!B338,'Direitos Creditórios'!A:A)</f>
        <v>0</v>
      </c>
      <c r="D338" s="5">
        <f t="shared" si="7"/>
        <v>0</v>
      </c>
    </row>
    <row r="339" spans="2:4" hidden="1" x14ac:dyDescent="0.3">
      <c r="B339" s="12">
        <v>44588</v>
      </c>
      <c r="C339" s="5">
        <f>+SUMIF('Direitos Creditórios'!B:B,Resumo!B339,'Direitos Creditórios'!A:A)</f>
        <v>0</v>
      </c>
      <c r="D339" s="5">
        <f t="shared" si="7"/>
        <v>0</v>
      </c>
    </row>
    <row r="340" spans="2:4" hidden="1" x14ac:dyDescent="0.3">
      <c r="B340" s="12">
        <v>44589</v>
      </c>
      <c r="C340" s="5">
        <f>+SUMIF('Direitos Creditórios'!B:B,Resumo!B340,'Direitos Creditórios'!A:A)</f>
        <v>0</v>
      </c>
      <c r="D340" s="5">
        <f t="shared" si="7"/>
        <v>0</v>
      </c>
    </row>
    <row r="341" spans="2:4" hidden="1" x14ac:dyDescent="0.3">
      <c r="B341" s="12">
        <v>44592</v>
      </c>
      <c r="C341" s="5">
        <f>+SUMIF('Direitos Creditórios'!B:B,Resumo!B341,'Direitos Creditórios'!A:A)</f>
        <v>0</v>
      </c>
      <c r="D341" s="5">
        <f t="shared" si="7"/>
        <v>0</v>
      </c>
    </row>
    <row r="342" spans="2:4" hidden="1" x14ac:dyDescent="0.3">
      <c r="B342" s="12">
        <v>44593</v>
      </c>
      <c r="C342" s="5">
        <f>+SUMIF('Direitos Creditórios'!B:B,Resumo!B342,'Direitos Creditórios'!A:A)</f>
        <v>0</v>
      </c>
      <c r="D342" s="5">
        <f t="shared" si="7"/>
        <v>0</v>
      </c>
    </row>
    <row r="343" spans="2:4" hidden="1" x14ac:dyDescent="0.3">
      <c r="B343" s="12">
        <v>44594</v>
      </c>
      <c r="C343" s="5">
        <f>+SUMIF('Direitos Creditórios'!B:B,Resumo!B343,'Direitos Creditórios'!A:A)</f>
        <v>0</v>
      </c>
      <c r="D343" s="5">
        <f t="shared" si="7"/>
        <v>0</v>
      </c>
    </row>
    <row r="344" spans="2:4" hidden="1" x14ac:dyDescent="0.3">
      <c r="B344" s="12">
        <v>44595</v>
      </c>
      <c r="C344" s="5">
        <f>+SUMIF('Direitos Creditórios'!B:B,Resumo!B344,'Direitos Creditórios'!A:A)</f>
        <v>0</v>
      </c>
      <c r="D344" s="5">
        <f t="shared" si="7"/>
        <v>0</v>
      </c>
    </row>
    <row r="345" spans="2:4" hidden="1" x14ac:dyDescent="0.3">
      <c r="B345" s="12">
        <v>44596</v>
      </c>
      <c r="C345" s="5">
        <f>+SUMIF('Direitos Creditórios'!B:B,Resumo!B345,'Direitos Creditórios'!A:A)</f>
        <v>0</v>
      </c>
      <c r="D345" s="5">
        <f t="shared" si="7"/>
        <v>0</v>
      </c>
    </row>
    <row r="346" spans="2:4" hidden="1" x14ac:dyDescent="0.3">
      <c r="B346" s="12">
        <v>44599</v>
      </c>
      <c r="C346" s="5">
        <f>+SUMIF('Direitos Creditórios'!B:B,Resumo!B346,'Direitos Creditórios'!A:A)</f>
        <v>0</v>
      </c>
      <c r="D346" s="5">
        <f t="shared" si="7"/>
        <v>0</v>
      </c>
    </row>
    <row r="347" spans="2:4" hidden="1" x14ac:dyDescent="0.3">
      <c r="B347" s="12">
        <v>44600</v>
      </c>
      <c r="C347" s="5">
        <f>+SUMIF('Direitos Creditórios'!B:B,Resumo!B347,'Direitos Creditórios'!A:A)</f>
        <v>0</v>
      </c>
      <c r="D347" s="5">
        <f t="shared" si="7"/>
        <v>0</v>
      </c>
    </row>
    <row r="348" spans="2:4" hidden="1" x14ac:dyDescent="0.3">
      <c r="B348" s="12">
        <v>44601</v>
      </c>
      <c r="C348" s="5">
        <f>+SUMIF('Direitos Creditórios'!B:B,Resumo!B348,'Direitos Creditórios'!A:A)</f>
        <v>0</v>
      </c>
      <c r="D348" s="5">
        <f t="shared" si="7"/>
        <v>0</v>
      </c>
    </row>
    <row r="349" spans="2:4" hidden="1" x14ac:dyDescent="0.3">
      <c r="B349" s="12">
        <v>44602</v>
      </c>
      <c r="C349" s="5">
        <f>+SUMIF('Direitos Creditórios'!B:B,Resumo!B349,'Direitos Creditórios'!A:A)</f>
        <v>0</v>
      </c>
      <c r="D349" s="5">
        <f t="shared" si="7"/>
        <v>0</v>
      </c>
    </row>
    <row r="350" spans="2:4" hidden="1" x14ac:dyDescent="0.3">
      <c r="B350" s="12">
        <v>44603</v>
      </c>
      <c r="C350" s="5">
        <f>+SUMIF('Direitos Creditórios'!B:B,Resumo!B350,'Direitos Creditórios'!A:A)</f>
        <v>0</v>
      </c>
      <c r="D350" s="5">
        <f t="shared" si="7"/>
        <v>0</v>
      </c>
    </row>
    <row r="351" spans="2:4" hidden="1" x14ac:dyDescent="0.3">
      <c r="B351" s="12">
        <v>44606</v>
      </c>
      <c r="C351" s="5">
        <f>+SUMIF('Direitos Creditórios'!B:B,Resumo!B351,'Direitos Creditórios'!A:A)</f>
        <v>0</v>
      </c>
      <c r="D351" s="5">
        <f t="shared" si="7"/>
        <v>0</v>
      </c>
    </row>
    <row r="352" spans="2:4" hidden="1" x14ac:dyDescent="0.3">
      <c r="B352" s="12">
        <v>44607</v>
      </c>
      <c r="C352" s="5">
        <f>+SUMIF('Direitos Creditórios'!B:B,Resumo!B352,'Direitos Creditórios'!A:A)</f>
        <v>0</v>
      </c>
      <c r="D352" s="5">
        <f t="shared" si="7"/>
        <v>0</v>
      </c>
    </row>
    <row r="353" spans="2:4" hidden="1" x14ac:dyDescent="0.3">
      <c r="B353" s="12">
        <v>44608</v>
      </c>
      <c r="C353" s="5">
        <f>+SUMIF('Direitos Creditórios'!B:B,Resumo!B353,'Direitos Creditórios'!A:A)</f>
        <v>0</v>
      </c>
      <c r="D353" s="5">
        <f t="shared" si="7"/>
        <v>0</v>
      </c>
    </row>
    <row r="354" spans="2:4" hidden="1" x14ac:dyDescent="0.3">
      <c r="B354" s="12">
        <v>44609</v>
      </c>
      <c r="C354" s="5">
        <f>+SUMIF('Direitos Creditórios'!B:B,Resumo!B354,'Direitos Creditórios'!A:A)</f>
        <v>0</v>
      </c>
      <c r="D354" s="5">
        <f t="shared" si="7"/>
        <v>0</v>
      </c>
    </row>
    <row r="355" spans="2:4" hidden="1" x14ac:dyDescent="0.3">
      <c r="B355" s="12">
        <v>44610</v>
      </c>
      <c r="C355" s="5">
        <f>+SUMIF('Direitos Creditórios'!B:B,Resumo!B355,'Direitos Creditórios'!A:A)</f>
        <v>0</v>
      </c>
      <c r="D355" s="5">
        <f t="shared" si="7"/>
        <v>0</v>
      </c>
    </row>
    <row r="356" spans="2:4" hidden="1" x14ac:dyDescent="0.3">
      <c r="B356" s="12">
        <v>44613</v>
      </c>
      <c r="C356" s="5">
        <f>+SUMIF('Direitos Creditórios'!B:B,Resumo!B356,'Direitos Creditórios'!A:A)</f>
        <v>0</v>
      </c>
      <c r="D356" s="5">
        <f t="shared" si="7"/>
        <v>0</v>
      </c>
    </row>
    <row r="357" spans="2:4" hidden="1" x14ac:dyDescent="0.3">
      <c r="B357" s="12">
        <v>44614</v>
      </c>
      <c r="C357" s="5">
        <f>+SUMIF('Direitos Creditórios'!B:B,Resumo!B357,'Direitos Creditórios'!A:A)</f>
        <v>0</v>
      </c>
      <c r="D357" s="5">
        <f t="shared" si="7"/>
        <v>0</v>
      </c>
    </row>
    <row r="358" spans="2:4" hidden="1" x14ac:dyDescent="0.3">
      <c r="B358" s="12">
        <v>44615</v>
      </c>
      <c r="C358" s="5">
        <f>+SUMIF('Direitos Creditórios'!B:B,Resumo!B358,'Direitos Creditórios'!A:A)</f>
        <v>0</v>
      </c>
      <c r="D358" s="5">
        <f t="shared" si="7"/>
        <v>0</v>
      </c>
    </row>
    <row r="359" spans="2:4" hidden="1" x14ac:dyDescent="0.3">
      <c r="B359" s="12">
        <v>44616</v>
      </c>
      <c r="C359" s="5">
        <f>+SUMIF('Direitos Creditórios'!B:B,Resumo!B359,'Direitos Creditórios'!A:A)</f>
        <v>0</v>
      </c>
      <c r="D359" s="5">
        <f t="shared" si="7"/>
        <v>0</v>
      </c>
    </row>
    <row r="360" spans="2:4" hidden="1" x14ac:dyDescent="0.3">
      <c r="B360" s="12">
        <v>44617</v>
      </c>
      <c r="C360" s="5">
        <f>+SUMIF('Direitos Creditórios'!B:B,Resumo!B360,'Direitos Creditórios'!A:A)</f>
        <v>0</v>
      </c>
      <c r="D360" s="5">
        <f t="shared" si="7"/>
        <v>0</v>
      </c>
    </row>
    <row r="361" spans="2:4" hidden="1" x14ac:dyDescent="0.3">
      <c r="B361" s="12">
        <v>44622</v>
      </c>
      <c r="C361" s="5">
        <f>+SUMIF('Direitos Creditórios'!B:B,Resumo!B361,'Direitos Creditórios'!A:A)</f>
        <v>0</v>
      </c>
      <c r="D361" s="5">
        <f t="shared" si="7"/>
        <v>0</v>
      </c>
    </row>
    <row r="362" spans="2:4" hidden="1" x14ac:dyDescent="0.3">
      <c r="B362" s="12">
        <v>44623</v>
      </c>
      <c r="C362" s="5">
        <f>+SUMIF('Direitos Creditórios'!B:B,Resumo!B362,'Direitos Creditórios'!A:A)</f>
        <v>0</v>
      </c>
      <c r="D362" s="5">
        <f t="shared" si="7"/>
        <v>0</v>
      </c>
    </row>
    <row r="363" spans="2:4" hidden="1" x14ac:dyDescent="0.3">
      <c r="B363" s="12">
        <v>44624</v>
      </c>
      <c r="C363" s="5">
        <f>+SUMIF('Direitos Creditórios'!B:B,Resumo!B363,'Direitos Creditórios'!A:A)</f>
        <v>0</v>
      </c>
      <c r="D363" s="5">
        <f t="shared" si="7"/>
        <v>0</v>
      </c>
    </row>
    <row r="364" spans="2:4" hidden="1" x14ac:dyDescent="0.3">
      <c r="B364" s="12">
        <v>44627</v>
      </c>
      <c r="C364" s="5">
        <f>+SUMIF('Direitos Creditórios'!B:B,Resumo!B364,'Direitos Creditórios'!A:A)</f>
        <v>0</v>
      </c>
      <c r="D364" s="5">
        <f t="shared" si="7"/>
        <v>0</v>
      </c>
    </row>
    <row r="365" spans="2:4" hidden="1" x14ac:dyDescent="0.3">
      <c r="B365" s="12">
        <v>44628</v>
      </c>
      <c r="C365" s="5">
        <f>+SUMIF('Direitos Creditórios'!B:B,Resumo!B365,'Direitos Creditórios'!A:A)</f>
        <v>0</v>
      </c>
      <c r="D365" s="5">
        <f t="shared" ref="D365:D428" si="8">+C365*6%</f>
        <v>0</v>
      </c>
    </row>
    <row r="366" spans="2:4" hidden="1" x14ac:dyDescent="0.3">
      <c r="B366" s="12">
        <v>44629</v>
      </c>
      <c r="C366" s="5">
        <f>+SUMIF('Direitos Creditórios'!B:B,Resumo!B366,'Direitos Creditórios'!A:A)</f>
        <v>0</v>
      </c>
      <c r="D366" s="5">
        <f t="shared" si="8"/>
        <v>0</v>
      </c>
    </row>
    <row r="367" spans="2:4" hidden="1" x14ac:dyDescent="0.3">
      <c r="B367" s="12">
        <v>44630</v>
      </c>
      <c r="C367" s="5">
        <f>+SUMIF('Direitos Creditórios'!B:B,Resumo!B367,'Direitos Creditórios'!A:A)</f>
        <v>0</v>
      </c>
      <c r="D367" s="5">
        <f t="shared" si="8"/>
        <v>0</v>
      </c>
    </row>
    <row r="368" spans="2:4" hidden="1" x14ac:dyDescent="0.3">
      <c r="B368" s="12">
        <v>44631</v>
      </c>
      <c r="C368" s="5">
        <f>+SUMIF('Direitos Creditórios'!B:B,Resumo!B368,'Direitos Creditórios'!A:A)</f>
        <v>0</v>
      </c>
      <c r="D368" s="5">
        <f t="shared" si="8"/>
        <v>0</v>
      </c>
    </row>
    <row r="369" spans="2:4" hidden="1" x14ac:dyDescent="0.3">
      <c r="B369" s="12">
        <v>44634</v>
      </c>
      <c r="C369" s="5">
        <f>+SUMIF('Direitos Creditórios'!B:B,Resumo!B369,'Direitos Creditórios'!A:A)</f>
        <v>0</v>
      </c>
      <c r="D369" s="5">
        <f t="shared" si="8"/>
        <v>0</v>
      </c>
    </row>
    <row r="370" spans="2:4" hidden="1" x14ac:dyDescent="0.3">
      <c r="B370" s="12">
        <v>44635</v>
      </c>
      <c r="C370" s="5">
        <f>+SUMIF('Direitos Creditórios'!B:B,Resumo!B370,'Direitos Creditórios'!A:A)</f>
        <v>0</v>
      </c>
      <c r="D370" s="5">
        <f t="shared" si="8"/>
        <v>0</v>
      </c>
    </row>
    <row r="371" spans="2:4" hidden="1" x14ac:dyDescent="0.3">
      <c r="B371" s="12">
        <v>44636</v>
      </c>
      <c r="C371" s="5">
        <f>+SUMIF('Direitos Creditórios'!B:B,Resumo!B371,'Direitos Creditórios'!A:A)</f>
        <v>0</v>
      </c>
      <c r="D371" s="5">
        <f t="shared" si="8"/>
        <v>0</v>
      </c>
    </row>
    <row r="372" spans="2:4" hidden="1" x14ac:dyDescent="0.3">
      <c r="B372" s="12">
        <v>44637</v>
      </c>
      <c r="C372" s="5">
        <f>+SUMIF('Direitos Creditórios'!B:B,Resumo!B372,'Direitos Creditórios'!A:A)</f>
        <v>0</v>
      </c>
      <c r="D372" s="5">
        <f t="shared" si="8"/>
        <v>0</v>
      </c>
    </row>
    <row r="373" spans="2:4" hidden="1" x14ac:dyDescent="0.3">
      <c r="B373" s="12">
        <v>44638</v>
      </c>
      <c r="C373" s="5">
        <f>+SUMIF('Direitos Creditórios'!B:B,Resumo!B373,'Direitos Creditórios'!A:A)</f>
        <v>0</v>
      </c>
      <c r="D373" s="5">
        <f t="shared" si="8"/>
        <v>0</v>
      </c>
    </row>
    <row r="374" spans="2:4" hidden="1" x14ac:dyDescent="0.3">
      <c r="B374" s="12">
        <v>44641</v>
      </c>
      <c r="C374" s="5">
        <f>+SUMIF('Direitos Creditórios'!B:B,Resumo!B374,'Direitos Creditórios'!A:A)</f>
        <v>0</v>
      </c>
      <c r="D374" s="5">
        <f t="shared" si="8"/>
        <v>0</v>
      </c>
    </row>
    <row r="375" spans="2:4" hidden="1" x14ac:dyDescent="0.3">
      <c r="B375" s="12">
        <v>44642</v>
      </c>
      <c r="C375" s="5">
        <f>+SUMIF('Direitos Creditórios'!B:B,Resumo!B375,'Direitos Creditórios'!A:A)</f>
        <v>0</v>
      </c>
      <c r="D375" s="5">
        <f t="shared" si="8"/>
        <v>0</v>
      </c>
    </row>
    <row r="376" spans="2:4" hidden="1" x14ac:dyDescent="0.3">
      <c r="B376" s="12">
        <v>44643</v>
      </c>
      <c r="C376" s="5">
        <f>+SUMIF('Direitos Creditórios'!B:B,Resumo!B376,'Direitos Creditórios'!A:A)</f>
        <v>0</v>
      </c>
      <c r="D376" s="5">
        <f t="shared" si="8"/>
        <v>0</v>
      </c>
    </row>
    <row r="377" spans="2:4" hidden="1" x14ac:dyDescent="0.3">
      <c r="B377" s="12">
        <v>44644</v>
      </c>
      <c r="C377" s="5">
        <f>+SUMIF('Direitos Creditórios'!B:B,Resumo!B377,'Direitos Creditórios'!A:A)</f>
        <v>0</v>
      </c>
      <c r="D377" s="5">
        <f t="shared" si="8"/>
        <v>0</v>
      </c>
    </row>
    <row r="378" spans="2:4" hidden="1" x14ac:dyDescent="0.3">
      <c r="B378" s="12">
        <v>44645</v>
      </c>
      <c r="C378" s="5">
        <f>+SUMIF('Direitos Creditórios'!B:B,Resumo!B378,'Direitos Creditórios'!A:A)</f>
        <v>0</v>
      </c>
      <c r="D378" s="5">
        <f t="shared" si="8"/>
        <v>0</v>
      </c>
    </row>
    <row r="379" spans="2:4" hidden="1" x14ac:dyDescent="0.3">
      <c r="B379" s="12">
        <v>44648</v>
      </c>
      <c r="C379" s="5">
        <f>+SUMIF('Direitos Creditórios'!B:B,Resumo!B379,'Direitos Creditórios'!A:A)</f>
        <v>0</v>
      </c>
      <c r="D379" s="5">
        <f t="shared" si="8"/>
        <v>0</v>
      </c>
    </row>
    <row r="380" spans="2:4" hidden="1" x14ac:dyDescent="0.3">
      <c r="B380" s="12">
        <v>44649</v>
      </c>
      <c r="C380" s="5">
        <f>+SUMIF('Direitos Creditórios'!B:B,Resumo!B380,'Direitos Creditórios'!A:A)</f>
        <v>0</v>
      </c>
      <c r="D380" s="5">
        <f t="shared" si="8"/>
        <v>0</v>
      </c>
    </row>
    <row r="381" spans="2:4" hidden="1" x14ac:dyDescent="0.3">
      <c r="B381" s="12">
        <v>44650</v>
      </c>
      <c r="C381" s="5">
        <f>+SUMIF('Direitos Creditórios'!B:B,Resumo!B381,'Direitos Creditórios'!A:A)</f>
        <v>0</v>
      </c>
      <c r="D381" s="5">
        <f t="shared" si="8"/>
        <v>0</v>
      </c>
    </row>
    <row r="382" spans="2:4" hidden="1" x14ac:dyDescent="0.3">
      <c r="B382" s="12">
        <v>44651</v>
      </c>
      <c r="C382" s="5">
        <f>+SUMIF('Direitos Creditórios'!B:B,Resumo!B382,'Direitos Creditórios'!A:A)</f>
        <v>0</v>
      </c>
      <c r="D382" s="5">
        <f t="shared" si="8"/>
        <v>0</v>
      </c>
    </row>
    <row r="383" spans="2:4" hidden="1" x14ac:dyDescent="0.3">
      <c r="B383" s="12">
        <v>44652</v>
      </c>
      <c r="C383" s="5">
        <f>+SUMIF('Direitos Creditórios'!B:B,Resumo!B383,'Direitos Creditórios'!A:A)</f>
        <v>0</v>
      </c>
      <c r="D383" s="5">
        <f t="shared" si="8"/>
        <v>0</v>
      </c>
    </row>
    <row r="384" spans="2:4" hidden="1" x14ac:dyDescent="0.3">
      <c r="B384" s="12">
        <v>44655</v>
      </c>
      <c r="C384" s="5">
        <f>+SUMIF('Direitos Creditórios'!B:B,Resumo!B384,'Direitos Creditórios'!A:A)</f>
        <v>0</v>
      </c>
      <c r="D384" s="5">
        <f t="shared" si="8"/>
        <v>0</v>
      </c>
    </row>
    <row r="385" spans="2:4" hidden="1" x14ac:dyDescent="0.3">
      <c r="B385" s="12">
        <v>44656</v>
      </c>
      <c r="C385" s="5">
        <f>+SUMIF('Direitos Creditórios'!B:B,Resumo!B385,'Direitos Creditórios'!A:A)</f>
        <v>0</v>
      </c>
      <c r="D385" s="5">
        <f t="shared" si="8"/>
        <v>0</v>
      </c>
    </row>
    <row r="386" spans="2:4" hidden="1" x14ac:dyDescent="0.3">
      <c r="B386" s="12">
        <v>44657</v>
      </c>
      <c r="C386" s="5">
        <f>+SUMIF('Direitos Creditórios'!B:B,Resumo!B386,'Direitos Creditórios'!A:A)</f>
        <v>0</v>
      </c>
      <c r="D386" s="5">
        <f t="shared" si="8"/>
        <v>0</v>
      </c>
    </row>
    <row r="387" spans="2:4" hidden="1" x14ac:dyDescent="0.3">
      <c r="B387" s="12">
        <v>44658</v>
      </c>
      <c r="C387" s="5">
        <f>+SUMIF('Direitos Creditórios'!B:B,Resumo!B387,'Direitos Creditórios'!A:A)</f>
        <v>0</v>
      </c>
      <c r="D387" s="5">
        <f t="shared" si="8"/>
        <v>0</v>
      </c>
    </row>
    <row r="388" spans="2:4" hidden="1" x14ac:dyDescent="0.3">
      <c r="B388" s="12">
        <v>44659</v>
      </c>
      <c r="C388" s="5">
        <f>+SUMIF('Direitos Creditórios'!B:B,Resumo!B388,'Direitos Creditórios'!A:A)</f>
        <v>0</v>
      </c>
      <c r="D388" s="5">
        <f t="shared" si="8"/>
        <v>0</v>
      </c>
    </row>
    <row r="389" spans="2:4" hidden="1" x14ac:dyDescent="0.3">
      <c r="B389" s="12">
        <v>44662</v>
      </c>
      <c r="C389" s="5">
        <f>+SUMIF('Direitos Creditórios'!B:B,Resumo!B389,'Direitos Creditórios'!A:A)</f>
        <v>0</v>
      </c>
      <c r="D389" s="5">
        <f t="shared" si="8"/>
        <v>0</v>
      </c>
    </row>
    <row r="390" spans="2:4" hidden="1" x14ac:dyDescent="0.3">
      <c r="B390" s="12">
        <v>44663</v>
      </c>
      <c r="C390" s="5">
        <f>+SUMIF('Direitos Creditórios'!B:B,Resumo!B390,'Direitos Creditórios'!A:A)</f>
        <v>0</v>
      </c>
      <c r="D390" s="5">
        <f t="shared" si="8"/>
        <v>0</v>
      </c>
    </row>
    <row r="391" spans="2:4" hidden="1" x14ac:dyDescent="0.3">
      <c r="B391" s="12">
        <v>44664</v>
      </c>
      <c r="C391" s="5">
        <f>+SUMIF('Direitos Creditórios'!B:B,Resumo!B391,'Direitos Creditórios'!A:A)</f>
        <v>0</v>
      </c>
      <c r="D391" s="5">
        <f t="shared" si="8"/>
        <v>0</v>
      </c>
    </row>
    <row r="392" spans="2:4" hidden="1" x14ac:dyDescent="0.3">
      <c r="B392" s="12">
        <v>44665</v>
      </c>
      <c r="C392" s="5">
        <f>+SUMIF('Direitos Creditórios'!B:B,Resumo!B392,'Direitos Creditórios'!A:A)</f>
        <v>0</v>
      </c>
      <c r="D392" s="5">
        <f t="shared" si="8"/>
        <v>0</v>
      </c>
    </row>
    <row r="393" spans="2:4" hidden="1" x14ac:dyDescent="0.3">
      <c r="B393" s="12">
        <v>44669</v>
      </c>
      <c r="C393" s="5">
        <f>+SUMIF('Direitos Creditórios'!B:B,Resumo!B393,'Direitos Creditórios'!A:A)</f>
        <v>0</v>
      </c>
      <c r="D393" s="5">
        <f t="shared" si="8"/>
        <v>0</v>
      </c>
    </row>
    <row r="394" spans="2:4" hidden="1" x14ac:dyDescent="0.3">
      <c r="B394" s="12">
        <v>44670</v>
      </c>
      <c r="C394" s="5">
        <f>+SUMIF('Direitos Creditórios'!B:B,Resumo!B394,'Direitos Creditórios'!A:A)</f>
        <v>0</v>
      </c>
      <c r="D394" s="5">
        <f t="shared" si="8"/>
        <v>0</v>
      </c>
    </row>
    <row r="395" spans="2:4" hidden="1" x14ac:dyDescent="0.3">
      <c r="B395" s="12">
        <v>44671</v>
      </c>
      <c r="C395" s="5">
        <f>+SUMIF('Direitos Creditórios'!B:B,Resumo!B395,'Direitos Creditórios'!A:A)</f>
        <v>0</v>
      </c>
      <c r="D395" s="5">
        <f t="shared" si="8"/>
        <v>0</v>
      </c>
    </row>
    <row r="396" spans="2:4" hidden="1" x14ac:dyDescent="0.3">
      <c r="B396" s="12">
        <v>44673</v>
      </c>
      <c r="C396" s="5">
        <f>+SUMIF('Direitos Creditórios'!B:B,Resumo!B396,'Direitos Creditórios'!A:A)</f>
        <v>0</v>
      </c>
      <c r="D396" s="5">
        <f t="shared" si="8"/>
        <v>0</v>
      </c>
    </row>
    <row r="397" spans="2:4" hidden="1" x14ac:dyDescent="0.3">
      <c r="B397" s="12">
        <v>44676</v>
      </c>
      <c r="C397" s="5">
        <f>+SUMIF('Direitos Creditórios'!B:B,Resumo!B397,'Direitos Creditórios'!A:A)</f>
        <v>0</v>
      </c>
      <c r="D397" s="5">
        <f t="shared" si="8"/>
        <v>0</v>
      </c>
    </row>
    <row r="398" spans="2:4" hidden="1" x14ac:dyDescent="0.3">
      <c r="B398" s="12">
        <v>44677</v>
      </c>
      <c r="C398" s="5">
        <f>+SUMIF('Direitos Creditórios'!B:B,Resumo!B398,'Direitos Creditórios'!A:A)</f>
        <v>0</v>
      </c>
      <c r="D398" s="5">
        <f t="shared" si="8"/>
        <v>0</v>
      </c>
    </row>
    <row r="399" spans="2:4" hidden="1" x14ac:dyDescent="0.3">
      <c r="B399" s="12">
        <v>44678</v>
      </c>
      <c r="C399" s="5">
        <f>+SUMIF('Direitos Creditórios'!B:B,Resumo!B399,'Direitos Creditórios'!A:A)</f>
        <v>0</v>
      </c>
      <c r="D399" s="5">
        <f t="shared" si="8"/>
        <v>0</v>
      </c>
    </row>
    <row r="400" spans="2:4" hidden="1" x14ac:dyDescent="0.3">
      <c r="B400" s="12">
        <v>44679</v>
      </c>
      <c r="C400" s="5">
        <f>+SUMIF('Direitos Creditórios'!B:B,Resumo!B400,'Direitos Creditórios'!A:A)</f>
        <v>0</v>
      </c>
      <c r="D400" s="5">
        <f t="shared" si="8"/>
        <v>0</v>
      </c>
    </row>
    <row r="401" spans="2:4" hidden="1" x14ac:dyDescent="0.3">
      <c r="B401" s="12">
        <v>44680</v>
      </c>
      <c r="C401" s="5">
        <f>+SUMIF('Direitos Creditórios'!B:B,Resumo!B401,'Direitos Creditórios'!A:A)</f>
        <v>0</v>
      </c>
      <c r="D401" s="5">
        <f t="shared" si="8"/>
        <v>0</v>
      </c>
    </row>
    <row r="402" spans="2:4" hidden="1" x14ac:dyDescent="0.3">
      <c r="B402" s="12">
        <v>44683</v>
      </c>
      <c r="C402" s="5">
        <f>+SUMIF('Direitos Creditórios'!B:B,Resumo!B402,'Direitos Creditórios'!A:A)</f>
        <v>0</v>
      </c>
      <c r="D402" s="5">
        <f t="shared" si="8"/>
        <v>0</v>
      </c>
    </row>
    <row r="403" spans="2:4" hidden="1" x14ac:dyDescent="0.3">
      <c r="B403" s="12">
        <v>44684</v>
      </c>
      <c r="C403" s="5">
        <f>+SUMIF('Direitos Creditórios'!B:B,Resumo!B403,'Direitos Creditórios'!A:A)</f>
        <v>0</v>
      </c>
      <c r="D403" s="5">
        <f t="shared" si="8"/>
        <v>0</v>
      </c>
    </row>
    <row r="404" spans="2:4" hidden="1" x14ac:dyDescent="0.3">
      <c r="B404" s="12">
        <v>44685</v>
      </c>
      <c r="C404" s="5">
        <f>+SUMIF('Direitos Creditórios'!B:B,Resumo!B404,'Direitos Creditórios'!A:A)</f>
        <v>0</v>
      </c>
      <c r="D404" s="5">
        <f t="shared" si="8"/>
        <v>0</v>
      </c>
    </row>
    <row r="405" spans="2:4" hidden="1" x14ac:dyDescent="0.3">
      <c r="B405" s="12">
        <v>44686</v>
      </c>
      <c r="C405" s="5">
        <f>+SUMIF('Direitos Creditórios'!B:B,Resumo!B405,'Direitos Creditórios'!A:A)</f>
        <v>0</v>
      </c>
      <c r="D405" s="5">
        <f t="shared" si="8"/>
        <v>0</v>
      </c>
    </row>
    <row r="406" spans="2:4" hidden="1" x14ac:dyDescent="0.3">
      <c r="B406" s="12">
        <v>44687</v>
      </c>
      <c r="C406" s="5">
        <f>+SUMIF('Direitos Creditórios'!B:B,Resumo!B406,'Direitos Creditórios'!A:A)</f>
        <v>0</v>
      </c>
      <c r="D406" s="5">
        <f t="shared" si="8"/>
        <v>0</v>
      </c>
    </row>
    <row r="407" spans="2:4" hidden="1" x14ac:dyDescent="0.3">
      <c r="B407" s="12">
        <v>44690</v>
      </c>
      <c r="C407" s="5">
        <f>+SUMIF('Direitos Creditórios'!B:B,Resumo!B407,'Direitos Creditórios'!A:A)</f>
        <v>0</v>
      </c>
      <c r="D407" s="5">
        <f t="shared" si="8"/>
        <v>0</v>
      </c>
    </row>
    <row r="408" spans="2:4" hidden="1" x14ac:dyDescent="0.3">
      <c r="B408" s="12">
        <v>44691</v>
      </c>
      <c r="C408" s="5">
        <f>+SUMIF('Direitos Creditórios'!B:B,Resumo!B408,'Direitos Creditórios'!A:A)</f>
        <v>0</v>
      </c>
      <c r="D408" s="5">
        <f t="shared" si="8"/>
        <v>0</v>
      </c>
    </row>
    <row r="409" spans="2:4" hidden="1" x14ac:dyDescent="0.3">
      <c r="B409" s="12">
        <v>44692</v>
      </c>
      <c r="C409" s="5">
        <f>+SUMIF('Direitos Creditórios'!B:B,Resumo!B409,'Direitos Creditórios'!A:A)</f>
        <v>0</v>
      </c>
      <c r="D409" s="5">
        <f t="shared" si="8"/>
        <v>0</v>
      </c>
    </row>
    <row r="410" spans="2:4" hidden="1" x14ac:dyDescent="0.3">
      <c r="B410" s="12">
        <v>44693</v>
      </c>
      <c r="C410" s="5">
        <f>+SUMIF('Direitos Creditórios'!B:B,Resumo!B410,'Direitos Creditórios'!A:A)</f>
        <v>0</v>
      </c>
      <c r="D410" s="5">
        <f t="shared" si="8"/>
        <v>0</v>
      </c>
    </row>
    <row r="411" spans="2:4" hidden="1" x14ac:dyDescent="0.3">
      <c r="B411" s="12">
        <v>44694</v>
      </c>
      <c r="C411" s="5">
        <f>+SUMIF('Direitos Creditórios'!B:B,Resumo!B411,'Direitos Creditórios'!A:A)</f>
        <v>0</v>
      </c>
      <c r="D411" s="5">
        <f t="shared" si="8"/>
        <v>0</v>
      </c>
    </row>
    <row r="412" spans="2:4" hidden="1" x14ac:dyDescent="0.3">
      <c r="B412" s="12">
        <v>44697</v>
      </c>
      <c r="C412" s="5">
        <f>+SUMIF('Direitos Creditórios'!B:B,Resumo!B412,'Direitos Creditórios'!A:A)</f>
        <v>0</v>
      </c>
      <c r="D412" s="5">
        <f t="shared" si="8"/>
        <v>0</v>
      </c>
    </row>
    <row r="413" spans="2:4" hidden="1" x14ac:dyDescent="0.3">
      <c r="B413" s="12">
        <v>44698</v>
      </c>
      <c r="C413" s="5">
        <f>+SUMIF('Direitos Creditórios'!B:B,Resumo!B413,'Direitos Creditórios'!A:A)</f>
        <v>0</v>
      </c>
      <c r="D413" s="5">
        <f t="shared" si="8"/>
        <v>0</v>
      </c>
    </row>
    <row r="414" spans="2:4" hidden="1" x14ac:dyDescent="0.3">
      <c r="B414" s="12">
        <v>44699</v>
      </c>
      <c r="C414" s="5">
        <f>+SUMIF('Direitos Creditórios'!B:B,Resumo!B414,'Direitos Creditórios'!A:A)</f>
        <v>0</v>
      </c>
      <c r="D414" s="5">
        <f t="shared" si="8"/>
        <v>0</v>
      </c>
    </row>
    <row r="415" spans="2:4" hidden="1" x14ac:dyDescent="0.3">
      <c r="B415" s="12">
        <v>44700</v>
      </c>
      <c r="C415" s="5">
        <f>+SUMIF('Direitos Creditórios'!B:B,Resumo!B415,'Direitos Creditórios'!A:A)</f>
        <v>0</v>
      </c>
      <c r="D415" s="5">
        <f t="shared" si="8"/>
        <v>0</v>
      </c>
    </row>
    <row r="416" spans="2:4" hidden="1" x14ac:dyDescent="0.3">
      <c r="B416" s="12">
        <v>44701</v>
      </c>
      <c r="C416" s="5">
        <f>+SUMIF('Direitos Creditórios'!B:B,Resumo!B416,'Direitos Creditórios'!A:A)</f>
        <v>0</v>
      </c>
      <c r="D416" s="5">
        <f t="shared" si="8"/>
        <v>0</v>
      </c>
    </row>
    <row r="417" spans="2:4" hidden="1" x14ac:dyDescent="0.3">
      <c r="B417" s="12">
        <v>44704</v>
      </c>
      <c r="C417" s="5">
        <f>+SUMIF('Direitos Creditórios'!B:B,Resumo!B417,'Direitos Creditórios'!A:A)</f>
        <v>0</v>
      </c>
      <c r="D417" s="5">
        <f t="shared" si="8"/>
        <v>0</v>
      </c>
    </row>
    <row r="418" spans="2:4" hidden="1" x14ac:dyDescent="0.3">
      <c r="B418" s="12">
        <v>44705</v>
      </c>
      <c r="C418" s="5">
        <f>+SUMIF('Direitos Creditórios'!B:B,Resumo!B418,'Direitos Creditórios'!A:A)</f>
        <v>0</v>
      </c>
      <c r="D418" s="5">
        <f t="shared" si="8"/>
        <v>0</v>
      </c>
    </row>
    <row r="419" spans="2:4" hidden="1" x14ac:dyDescent="0.3">
      <c r="B419" s="12">
        <v>44706</v>
      </c>
      <c r="C419" s="5">
        <f>+SUMIF('Direitos Creditórios'!B:B,Resumo!B419,'Direitos Creditórios'!A:A)</f>
        <v>0</v>
      </c>
      <c r="D419" s="5">
        <f t="shared" si="8"/>
        <v>0</v>
      </c>
    </row>
    <row r="420" spans="2:4" hidden="1" x14ac:dyDescent="0.3">
      <c r="B420" s="12">
        <v>44707</v>
      </c>
      <c r="C420" s="5">
        <f>+SUMIF('Direitos Creditórios'!B:B,Resumo!B420,'Direitos Creditórios'!A:A)</f>
        <v>0</v>
      </c>
      <c r="D420" s="5">
        <f t="shared" si="8"/>
        <v>0</v>
      </c>
    </row>
    <row r="421" spans="2:4" hidden="1" x14ac:dyDescent="0.3">
      <c r="B421" s="12">
        <v>44708</v>
      </c>
      <c r="C421" s="5">
        <f>+SUMIF('Direitos Creditórios'!B:B,Resumo!B421,'Direitos Creditórios'!A:A)</f>
        <v>0</v>
      </c>
      <c r="D421" s="5">
        <f t="shared" si="8"/>
        <v>0</v>
      </c>
    </row>
    <row r="422" spans="2:4" hidden="1" x14ac:dyDescent="0.3">
      <c r="B422" s="12">
        <v>44711</v>
      </c>
      <c r="C422" s="5">
        <f>+SUMIF('Direitos Creditórios'!B:B,Resumo!B422,'Direitos Creditórios'!A:A)</f>
        <v>0</v>
      </c>
      <c r="D422" s="5">
        <f t="shared" si="8"/>
        <v>0</v>
      </c>
    </row>
    <row r="423" spans="2:4" hidden="1" x14ac:dyDescent="0.3">
      <c r="B423" s="12">
        <v>44712</v>
      </c>
      <c r="C423" s="5">
        <f>+SUMIF('Direitos Creditórios'!B:B,Resumo!B423,'Direitos Creditórios'!A:A)</f>
        <v>0</v>
      </c>
      <c r="D423" s="5">
        <f t="shared" si="8"/>
        <v>0</v>
      </c>
    </row>
    <row r="424" spans="2:4" hidden="1" x14ac:dyDescent="0.3">
      <c r="B424" s="12">
        <v>44713</v>
      </c>
      <c r="C424" s="5">
        <f>+SUMIF('Direitos Creditórios'!B:B,Resumo!B424,'Direitos Creditórios'!A:A)</f>
        <v>0</v>
      </c>
      <c r="D424" s="5">
        <f t="shared" si="8"/>
        <v>0</v>
      </c>
    </row>
    <row r="425" spans="2:4" hidden="1" x14ac:dyDescent="0.3">
      <c r="B425" s="12">
        <v>44714</v>
      </c>
      <c r="C425" s="5">
        <f>+SUMIF('Direitos Creditórios'!B:B,Resumo!B425,'Direitos Creditórios'!A:A)</f>
        <v>0</v>
      </c>
      <c r="D425" s="5">
        <f t="shared" si="8"/>
        <v>0</v>
      </c>
    </row>
    <row r="426" spans="2:4" hidden="1" x14ac:dyDescent="0.3">
      <c r="B426" s="12">
        <v>44715</v>
      </c>
      <c r="C426" s="5">
        <f>+SUMIF('Direitos Creditórios'!B:B,Resumo!B426,'Direitos Creditórios'!A:A)</f>
        <v>0</v>
      </c>
      <c r="D426" s="5">
        <f t="shared" si="8"/>
        <v>0</v>
      </c>
    </row>
    <row r="427" spans="2:4" hidden="1" x14ac:dyDescent="0.3">
      <c r="B427" s="12">
        <v>44718</v>
      </c>
      <c r="C427" s="5">
        <f>+SUMIF('Direitos Creditórios'!B:B,Resumo!B427,'Direitos Creditórios'!A:A)</f>
        <v>0</v>
      </c>
      <c r="D427" s="5">
        <f t="shared" si="8"/>
        <v>0</v>
      </c>
    </row>
    <row r="428" spans="2:4" hidden="1" x14ac:dyDescent="0.3">
      <c r="B428" s="12">
        <v>44719</v>
      </c>
      <c r="C428" s="5">
        <f>+SUMIF('Direitos Creditórios'!B:B,Resumo!B428,'Direitos Creditórios'!A:A)</f>
        <v>0</v>
      </c>
      <c r="D428" s="5">
        <f t="shared" si="8"/>
        <v>0</v>
      </c>
    </row>
    <row r="429" spans="2:4" hidden="1" x14ac:dyDescent="0.3">
      <c r="B429" s="12">
        <v>44720</v>
      </c>
      <c r="C429" s="5">
        <f>+SUMIF('Direitos Creditórios'!B:B,Resumo!B429,'Direitos Creditórios'!A:A)</f>
        <v>0</v>
      </c>
      <c r="D429" s="5">
        <f t="shared" ref="D429:D492" si="9">+C429*6%</f>
        <v>0</v>
      </c>
    </row>
    <row r="430" spans="2:4" hidden="1" x14ac:dyDescent="0.3">
      <c r="B430" s="12">
        <v>44721</v>
      </c>
      <c r="C430" s="5">
        <f>+SUMIF('Direitos Creditórios'!B:B,Resumo!B430,'Direitos Creditórios'!A:A)</f>
        <v>0</v>
      </c>
      <c r="D430" s="5">
        <f t="shared" si="9"/>
        <v>0</v>
      </c>
    </row>
    <row r="431" spans="2:4" hidden="1" x14ac:dyDescent="0.3">
      <c r="B431" s="12">
        <v>44722</v>
      </c>
      <c r="C431" s="5">
        <f>+SUMIF('Direitos Creditórios'!B:B,Resumo!B431,'Direitos Creditórios'!A:A)</f>
        <v>0</v>
      </c>
      <c r="D431" s="5">
        <f t="shared" si="9"/>
        <v>0</v>
      </c>
    </row>
    <row r="432" spans="2:4" hidden="1" x14ac:dyDescent="0.3">
      <c r="B432" s="12">
        <v>44725</v>
      </c>
      <c r="C432" s="5">
        <f>+SUMIF('Direitos Creditórios'!B:B,Resumo!B432,'Direitos Creditórios'!A:A)</f>
        <v>0</v>
      </c>
      <c r="D432" s="5">
        <f t="shared" si="9"/>
        <v>0</v>
      </c>
    </row>
    <row r="433" spans="2:4" hidden="1" x14ac:dyDescent="0.3">
      <c r="B433" s="12">
        <v>44726</v>
      </c>
      <c r="C433" s="5">
        <f>+SUMIF('Direitos Creditórios'!B:B,Resumo!B433,'Direitos Creditórios'!A:A)</f>
        <v>0</v>
      </c>
      <c r="D433" s="5">
        <f t="shared" si="9"/>
        <v>0</v>
      </c>
    </row>
    <row r="434" spans="2:4" hidden="1" x14ac:dyDescent="0.3">
      <c r="B434" s="12">
        <v>44727</v>
      </c>
      <c r="C434" s="5">
        <f>+SUMIF('Direitos Creditórios'!B:B,Resumo!B434,'Direitos Creditórios'!A:A)</f>
        <v>0</v>
      </c>
      <c r="D434" s="5">
        <f t="shared" si="9"/>
        <v>0</v>
      </c>
    </row>
    <row r="435" spans="2:4" hidden="1" x14ac:dyDescent="0.3">
      <c r="B435" s="12">
        <v>44729</v>
      </c>
      <c r="C435" s="5">
        <f>+SUMIF('Direitos Creditórios'!B:B,Resumo!B435,'Direitos Creditórios'!A:A)</f>
        <v>0</v>
      </c>
      <c r="D435" s="5">
        <f t="shared" si="9"/>
        <v>0</v>
      </c>
    </row>
    <row r="436" spans="2:4" hidden="1" x14ac:dyDescent="0.3">
      <c r="B436" s="12">
        <v>44732</v>
      </c>
      <c r="C436" s="5">
        <f>+SUMIF('Direitos Creditórios'!B:B,Resumo!B436,'Direitos Creditórios'!A:A)</f>
        <v>0</v>
      </c>
      <c r="D436" s="5">
        <f t="shared" si="9"/>
        <v>0</v>
      </c>
    </row>
    <row r="437" spans="2:4" hidden="1" x14ac:dyDescent="0.3">
      <c r="B437" s="12">
        <v>44733</v>
      </c>
      <c r="C437" s="5">
        <f>+SUMIF('Direitos Creditórios'!B:B,Resumo!B437,'Direitos Creditórios'!A:A)</f>
        <v>0</v>
      </c>
      <c r="D437" s="5">
        <f t="shared" si="9"/>
        <v>0</v>
      </c>
    </row>
    <row r="438" spans="2:4" hidden="1" x14ac:dyDescent="0.3">
      <c r="B438" s="12">
        <v>44734</v>
      </c>
      <c r="C438" s="5">
        <f>+SUMIF('Direitos Creditórios'!B:B,Resumo!B438,'Direitos Creditórios'!A:A)</f>
        <v>0</v>
      </c>
      <c r="D438" s="5">
        <f t="shared" si="9"/>
        <v>0</v>
      </c>
    </row>
    <row r="439" spans="2:4" hidden="1" x14ac:dyDescent="0.3">
      <c r="B439" s="12">
        <v>44735</v>
      </c>
      <c r="C439" s="5">
        <f>+SUMIF('Direitos Creditórios'!B:B,Resumo!B439,'Direitos Creditórios'!A:A)</f>
        <v>0</v>
      </c>
      <c r="D439" s="5">
        <f t="shared" si="9"/>
        <v>0</v>
      </c>
    </row>
    <row r="440" spans="2:4" hidden="1" x14ac:dyDescent="0.3">
      <c r="B440" s="12">
        <v>44736</v>
      </c>
      <c r="C440" s="5">
        <f>+SUMIF('Direitos Creditórios'!B:B,Resumo!B440,'Direitos Creditórios'!A:A)</f>
        <v>0</v>
      </c>
      <c r="D440" s="5">
        <f t="shared" si="9"/>
        <v>0</v>
      </c>
    </row>
    <row r="441" spans="2:4" hidden="1" x14ac:dyDescent="0.3">
      <c r="B441" s="12">
        <v>44739</v>
      </c>
      <c r="C441" s="5">
        <f>+SUMIF('Direitos Creditórios'!B:B,Resumo!B441,'Direitos Creditórios'!A:A)</f>
        <v>0</v>
      </c>
      <c r="D441" s="5">
        <f t="shared" si="9"/>
        <v>0</v>
      </c>
    </row>
    <row r="442" spans="2:4" hidden="1" x14ac:dyDescent="0.3">
      <c r="B442" s="12">
        <v>44740</v>
      </c>
      <c r="C442" s="5">
        <f>+SUMIF('Direitos Creditórios'!B:B,Resumo!B442,'Direitos Creditórios'!A:A)</f>
        <v>0</v>
      </c>
      <c r="D442" s="5">
        <f t="shared" si="9"/>
        <v>0</v>
      </c>
    </row>
    <row r="443" spans="2:4" hidden="1" x14ac:dyDescent="0.3">
      <c r="B443" s="12">
        <v>44741</v>
      </c>
      <c r="C443" s="5">
        <f>+SUMIF('Direitos Creditórios'!B:B,Resumo!B443,'Direitos Creditórios'!A:A)</f>
        <v>0</v>
      </c>
      <c r="D443" s="5">
        <f t="shared" si="9"/>
        <v>0</v>
      </c>
    </row>
    <row r="444" spans="2:4" hidden="1" x14ac:dyDescent="0.3">
      <c r="B444" s="12">
        <v>44742</v>
      </c>
      <c r="C444" s="5">
        <f>+SUMIF('Direitos Creditórios'!B:B,Resumo!B444,'Direitos Creditórios'!A:A)</f>
        <v>0</v>
      </c>
      <c r="D444" s="5">
        <f t="shared" si="9"/>
        <v>0</v>
      </c>
    </row>
    <row r="445" spans="2:4" hidden="1" x14ac:dyDescent="0.3">
      <c r="B445" s="12">
        <v>44743</v>
      </c>
      <c r="C445" s="5">
        <f>+SUMIF('Direitos Creditórios'!B:B,Resumo!B445,'Direitos Creditórios'!A:A)</f>
        <v>0</v>
      </c>
      <c r="D445" s="5">
        <f t="shared" si="9"/>
        <v>0</v>
      </c>
    </row>
    <row r="446" spans="2:4" hidden="1" x14ac:dyDescent="0.3">
      <c r="B446" s="12">
        <v>44746</v>
      </c>
      <c r="C446" s="5">
        <f>+SUMIF('Direitos Creditórios'!B:B,Resumo!B446,'Direitos Creditórios'!A:A)</f>
        <v>0</v>
      </c>
      <c r="D446" s="5">
        <f t="shared" si="9"/>
        <v>0</v>
      </c>
    </row>
    <row r="447" spans="2:4" hidden="1" x14ac:dyDescent="0.3">
      <c r="B447" s="12">
        <v>44747</v>
      </c>
      <c r="C447" s="5">
        <f>+SUMIF('Direitos Creditórios'!B:B,Resumo!B447,'Direitos Creditórios'!A:A)</f>
        <v>0</v>
      </c>
      <c r="D447" s="5">
        <f t="shared" si="9"/>
        <v>0</v>
      </c>
    </row>
    <row r="448" spans="2:4" hidden="1" x14ac:dyDescent="0.3">
      <c r="B448" s="12">
        <v>44748</v>
      </c>
      <c r="C448" s="5">
        <f>+SUMIF('Direitos Creditórios'!B:B,Resumo!B448,'Direitos Creditórios'!A:A)</f>
        <v>0</v>
      </c>
      <c r="D448" s="5">
        <f t="shared" si="9"/>
        <v>0</v>
      </c>
    </row>
    <row r="449" spans="2:4" hidden="1" x14ac:dyDescent="0.3">
      <c r="B449" s="12">
        <v>44749</v>
      </c>
      <c r="C449" s="5">
        <f>+SUMIF('Direitos Creditórios'!B:B,Resumo!B449,'Direitos Creditórios'!A:A)</f>
        <v>0</v>
      </c>
      <c r="D449" s="5">
        <f t="shared" si="9"/>
        <v>0</v>
      </c>
    </row>
    <row r="450" spans="2:4" hidden="1" x14ac:dyDescent="0.3">
      <c r="B450" s="12">
        <v>44750</v>
      </c>
      <c r="C450" s="5">
        <f>+SUMIF('Direitos Creditórios'!B:B,Resumo!B450,'Direitos Creditórios'!A:A)</f>
        <v>0</v>
      </c>
      <c r="D450" s="5">
        <f t="shared" si="9"/>
        <v>0</v>
      </c>
    </row>
    <row r="451" spans="2:4" hidden="1" x14ac:dyDescent="0.3">
      <c r="B451" s="12">
        <v>44753</v>
      </c>
      <c r="C451" s="5">
        <f>+SUMIF('Direitos Creditórios'!B:B,Resumo!B451,'Direitos Creditórios'!A:A)</f>
        <v>0</v>
      </c>
      <c r="D451" s="5">
        <f t="shared" si="9"/>
        <v>0</v>
      </c>
    </row>
    <row r="452" spans="2:4" hidden="1" x14ac:dyDescent="0.3">
      <c r="B452" s="12">
        <v>44754</v>
      </c>
      <c r="C452" s="5">
        <f>+SUMIF('Direitos Creditórios'!B:B,Resumo!B452,'Direitos Creditórios'!A:A)</f>
        <v>0</v>
      </c>
      <c r="D452" s="5">
        <f t="shared" si="9"/>
        <v>0</v>
      </c>
    </row>
    <row r="453" spans="2:4" hidden="1" x14ac:dyDescent="0.3">
      <c r="B453" s="12">
        <v>44755</v>
      </c>
      <c r="C453" s="5">
        <f>+SUMIF('Direitos Creditórios'!B:B,Resumo!B453,'Direitos Creditórios'!A:A)</f>
        <v>0</v>
      </c>
      <c r="D453" s="5">
        <f t="shared" si="9"/>
        <v>0</v>
      </c>
    </row>
    <row r="454" spans="2:4" hidden="1" x14ac:dyDescent="0.3">
      <c r="B454" s="12">
        <v>44756</v>
      </c>
      <c r="C454" s="5">
        <f>+SUMIF('Direitos Creditórios'!B:B,Resumo!B454,'Direitos Creditórios'!A:A)</f>
        <v>0</v>
      </c>
      <c r="D454" s="5">
        <f t="shared" si="9"/>
        <v>0</v>
      </c>
    </row>
    <row r="455" spans="2:4" hidden="1" x14ac:dyDescent="0.3">
      <c r="B455" s="12">
        <v>44757</v>
      </c>
      <c r="C455" s="5">
        <f>+SUMIF('Direitos Creditórios'!B:B,Resumo!B455,'Direitos Creditórios'!A:A)</f>
        <v>0</v>
      </c>
      <c r="D455" s="5">
        <f t="shared" si="9"/>
        <v>0</v>
      </c>
    </row>
    <row r="456" spans="2:4" hidden="1" x14ac:dyDescent="0.3">
      <c r="B456" s="12">
        <v>44760</v>
      </c>
      <c r="C456" s="5">
        <f>+SUMIF('Direitos Creditórios'!B:B,Resumo!B456,'Direitos Creditórios'!A:A)</f>
        <v>0</v>
      </c>
      <c r="D456" s="5">
        <f t="shared" si="9"/>
        <v>0</v>
      </c>
    </row>
    <row r="457" spans="2:4" hidden="1" x14ac:dyDescent="0.3">
      <c r="B457" s="12">
        <v>44761</v>
      </c>
      <c r="C457" s="5">
        <f>+SUMIF('Direitos Creditórios'!B:B,Resumo!B457,'Direitos Creditórios'!A:A)</f>
        <v>0</v>
      </c>
      <c r="D457" s="5">
        <f t="shared" si="9"/>
        <v>0</v>
      </c>
    </row>
    <row r="458" spans="2:4" hidden="1" x14ac:dyDescent="0.3">
      <c r="B458" s="12">
        <v>44762</v>
      </c>
      <c r="C458" s="5">
        <f>+SUMIF('Direitos Creditórios'!B:B,Resumo!B458,'Direitos Creditórios'!A:A)</f>
        <v>0</v>
      </c>
      <c r="D458" s="5">
        <f t="shared" si="9"/>
        <v>0</v>
      </c>
    </row>
    <row r="459" spans="2:4" hidden="1" x14ac:dyDescent="0.3">
      <c r="B459" s="12">
        <v>44763</v>
      </c>
      <c r="C459" s="5">
        <f>+SUMIF('Direitos Creditórios'!B:B,Resumo!B459,'Direitos Creditórios'!A:A)</f>
        <v>0</v>
      </c>
      <c r="D459" s="5">
        <f t="shared" si="9"/>
        <v>0</v>
      </c>
    </row>
    <row r="460" spans="2:4" hidden="1" x14ac:dyDescent="0.3">
      <c r="B460" s="12">
        <v>44764</v>
      </c>
      <c r="C460" s="5">
        <f>+SUMIF('Direitos Creditórios'!B:B,Resumo!B460,'Direitos Creditórios'!A:A)</f>
        <v>0</v>
      </c>
      <c r="D460" s="5">
        <f t="shared" si="9"/>
        <v>0</v>
      </c>
    </row>
    <row r="461" spans="2:4" hidden="1" x14ac:dyDescent="0.3">
      <c r="B461" s="12">
        <v>44767</v>
      </c>
      <c r="C461" s="5">
        <f>+SUMIF('Direitos Creditórios'!B:B,Resumo!B461,'Direitos Creditórios'!A:A)</f>
        <v>0</v>
      </c>
      <c r="D461" s="5">
        <f t="shared" si="9"/>
        <v>0</v>
      </c>
    </row>
    <row r="462" spans="2:4" hidden="1" x14ac:dyDescent="0.3">
      <c r="B462" s="12">
        <v>44768</v>
      </c>
      <c r="C462" s="5">
        <f>+SUMIF('Direitos Creditórios'!B:B,Resumo!B462,'Direitos Creditórios'!A:A)</f>
        <v>0</v>
      </c>
      <c r="D462" s="5">
        <f t="shared" si="9"/>
        <v>0</v>
      </c>
    </row>
    <row r="463" spans="2:4" hidden="1" x14ac:dyDescent="0.3">
      <c r="B463" s="12">
        <v>44769</v>
      </c>
      <c r="C463" s="5">
        <f>+SUMIF('Direitos Creditórios'!B:B,Resumo!B463,'Direitos Creditórios'!A:A)</f>
        <v>0</v>
      </c>
      <c r="D463" s="5">
        <f t="shared" si="9"/>
        <v>0</v>
      </c>
    </row>
    <row r="464" spans="2:4" hidden="1" x14ac:dyDescent="0.3">
      <c r="B464" s="12">
        <v>44770</v>
      </c>
      <c r="C464" s="5">
        <f>+SUMIF('Direitos Creditórios'!B:B,Resumo!B464,'Direitos Creditórios'!A:A)</f>
        <v>0</v>
      </c>
      <c r="D464" s="5">
        <f t="shared" si="9"/>
        <v>0</v>
      </c>
    </row>
    <row r="465" spans="2:4" hidden="1" x14ac:dyDescent="0.3">
      <c r="B465" s="12">
        <v>44771</v>
      </c>
      <c r="C465" s="5">
        <f>+SUMIF('Direitos Creditórios'!B:B,Resumo!B465,'Direitos Creditórios'!A:A)</f>
        <v>0</v>
      </c>
      <c r="D465" s="5">
        <f t="shared" si="9"/>
        <v>0</v>
      </c>
    </row>
    <row r="466" spans="2:4" hidden="1" x14ac:dyDescent="0.3">
      <c r="B466" s="12">
        <v>44774</v>
      </c>
      <c r="C466" s="5">
        <f>+SUMIF('Direitos Creditórios'!B:B,Resumo!B466,'Direitos Creditórios'!A:A)</f>
        <v>0</v>
      </c>
      <c r="D466" s="5">
        <f t="shared" si="9"/>
        <v>0</v>
      </c>
    </row>
    <row r="467" spans="2:4" hidden="1" x14ac:dyDescent="0.3">
      <c r="B467" s="12">
        <v>44775</v>
      </c>
      <c r="C467" s="5">
        <f>+SUMIF('Direitos Creditórios'!B:B,Resumo!B467,'Direitos Creditórios'!A:A)</f>
        <v>0</v>
      </c>
      <c r="D467" s="5">
        <f t="shared" si="9"/>
        <v>0</v>
      </c>
    </row>
    <row r="468" spans="2:4" hidden="1" x14ac:dyDescent="0.3">
      <c r="B468" s="12">
        <v>44776</v>
      </c>
      <c r="C468" s="5">
        <f>+SUMIF('Direitos Creditórios'!B:B,Resumo!B468,'Direitos Creditórios'!A:A)</f>
        <v>0</v>
      </c>
      <c r="D468" s="5">
        <f t="shared" si="9"/>
        <v>0</v>
      </c>
    </row>
    <row r="469" spans="2:4" hidden="1" x14ac:dyDescent="0.3">
      <c r="B469" s="12">
        <v>44777</v>
      </c>
      <c r="C469" s="5">
        <f>+SUMIF('Direitos Creditórios'!B:B,Resumo!B469,'Direitos Creditórios'!A:A)</f>
        <v>0</v>
      </c>
      <c r="D469" s="5">
        <f t="shared" si="9"/>
        <v>0</v>
      </c>
    </row>
    <row r="470" spans="2:4" hidden="1" x14ac:dyDescent="0.3">
      <c r="B470" s="12">
        <v>44778</v>
      </c>
      <c r="C470" s="5">
        <f>+SUMIF('Direitos Creditórios'!B:B,Resumo!B470,'Direitos Creditórios'!A:A)</f>
        <v>0</v>
      </c>
      <c r="D470" s="5">
        <f t="shared" si="9"/>
        <v>0</v>
      </c>
    </row>
    <row r="471" spans="2:4" hidden="1" x14ac:dyDescent="0.3">
      <c r="B471" s="12">
        <v>44781</v>
      </c>
      <c r="C471" s="5">
        <f>+SUMIF('Direitos Creditórios'!B:B,Resumo!B471,'Direitos Creditórios'!A:A)</f>
        <v>0</v>
      </c>
      <c r="D471" s="5">
        <f t="shared" si="9"/>
        <v>0</v>
      </c>
    </row>
    <row r="472" spans="2:4" hidden="1" x14ac:dyDescent="0.3">
      <c r="B472" s="12">
        <v>44782</v>
      </c>
      <c r="C472" s="5">
        <f>+SUMIF('Direitos Creditórios'!B:B,Resumo!B472,'Direitos Creditórios'!A:A)</f>
        <v>0</v>
      </c>
      <c r="D472" s="5">
        <f t="shared" si="9"/>
        <v>0</v>
      </c>
    </row>
    <row r="473" spans="2:4" hidden="1" x14ac:dyDescent="0.3">
      <c r="B473" s="12">
        <v>44783</v>
      </c>
      <c r="C473" s="5">
        <f>+SUMIF('Direitos Creditórios'!B:B,Resumo!B473,'Direitos Creditórios'!A:A)</f>
        <v>0</v>
      </c>
      <c r="D473" s="5">
        <f t="shared" si="9"/>
        <v>0</v>
      </c>
    </row>
    <row r="474" spans="2:4" hidden="1" x14ac:dyDescent="0.3">
      <c r="B474" s="12">
        <v>44784</v>
      </c>
      <c r="C474" s="5">
        <f>+SUMIF('Direitos Creditórios'!B:B,Resumo!B474,'Direitos Creditórios'!A:A)</f>
        <v>0</v>
      </c>
      <c r="D474" s="5">
        <f t="shared" si="9"/>
        <v>0</v>
      </c>
    </row>
    <row r="475" spans="2:4" hidden="1" x14ac:dyDescent="0.3">
      <c r="B475" s="12">
        <v>44785</v>
      </c>
      <c r="C475" s="5">
        <f>+SUMIF('Direitos Creditórios'!B:B,Resumo!B475,'Direitos Creditórios'!A:A)</f>
        <v>0</v>
      </c>
      <c r="D475" s="5">
        <f t="shared" si="9"/>
        <v>0</v>
      </c>
    </row>
    <row r="476" spans="2:4" hidden="1" x14ac:dyDescent="0.3">
      <c r="B476" s="12">
        <v>44788</v>
      </c>
      <c r="C476" s="5">
        <f>+SUMIF('Direitos Creditórios'!B:B,Resumo!B476,'Direitos Creditórios'!A:A)</f>
        <v>0</v>
      </c>
      <c r="D476" s="5">
        <f t="shared" si="9"/>
        <v>0</v>
      </c>
    </row>
    <row r="477" spans="2:4" hidden="1" x14ac:dyDescent="0.3">
      <c r="B477" s="12">
        <v>44789</v>
      </c>
      <c r="C477" s="5">
        <f>+SUMIF('Direitos Creditórios'!B:B,Resumo!B477,'Direitos Creditórios'!A:A)</f>
        <v>0</v>
      </c>
      <c r="D477" s="5">
        <f t="shared" si="9"/>
        <v>0</v>
      </c>
    </row>
    <row r="478" spans="2:4" hidden="1" x14ac:dyDescent="0.3">
      <c r="B478" s="12">
        <v>44790</v>
      </c>
      <c r="C478" s="5">
        <f>+SUMIF('Direitos Creditórios'!B:B,Resumo!B478,'Direitos Creditórios'!A:A)</f>
        <v>0</v>
      </c>
      <c r="D478" s="5">
        <f t="shared" si="9"/>
        <v>0</v>
      </c>
    </row>
    <row r="479" spans="2:4" hidden="1" x14ac:dyDescent="0.3">
      <c r="B479" s="12">
        <v>44791</v>
      </c>
      <c r="C479" s="5">
        <f>+SUMIF('Direitos Creditórios'!B:B,Resumo!B479,'Direitos Creditórios'!A:A)</f>
        <v>0</v>
      </c>
      <c r="D479" s="5">
        <f t="shared" si="9"/>
        <v>0</v>
      </c>
    </row>
    <row r="480" spans="2:4" hidden="1" x14ac:dyDescent="0.3">
      <c r="B480" s="12">
        <v>44792</v>
      </c>
      <c r="C480" s="5">
        <f>+SUMIF('Direitos Creditórios'!B:B,Resumo!B480,'Direitos Creditórios'!A:A)</f>
        <v>0</v>
      </c>
      <c r="D480" s="5">
        <f t="shared" si="9"/>
        <v>0</v>
      </c>
    </row>
    <row r="481" spans="2:4" hidden="1" x14ac:dyDescent="0.3">
      <c r="B481" s="12">
        <v>44795</v>
      </c>
      <c r="C481" s="5">
        <f>+SUMIF('Direitos Creditórios'!B:B,Resumo!B481,'Direitos Creditórios'!A:A)</f>
        <v>0</v>
      </c>
      <c r="D481" s="5">
        <f t="shared" si="9"/>
        <v>0</v>
      </c>
    </row>
    <row r="482" spans="2:4" hidden="1" x14ac:dyDescent="0.3">
      <c r="B482" s="12">
        <v>44796</v>
      </c>
      <c r="C482" s="5">
        <f>+SUMIF('Direitos Creditórios'!B:B,Resumo!B482,'Direitos Creditórios'!A:A)</f>
        <v>0</v>
      </c>
      <c r="D482" s="5">
        <f t="shared" si="9"/>
        <v>0</v>
      </c>
    </row>
    <row r="483" spans="2:4" hidden="1" x14ac:dyDescent="0.3">
      <c r="B483" s="12">
        <v>44797</v>
      </c>
      <c r="C483" s="5">
        <f>+SUMIF('Direitos Creditórios'!B:B,Resumo!B483,'Direitos Creditórios'!A:A)</f>
        <v>0</v>
      </c>
      <c r="D483" s="5">
        <f t="shared" si="9"/>
        <v>0</v>
      </c>
    </row>
    <row r="484" spans="2:4" hidden="1" x14ac:dyDescent="0.3">
      <c r="B484" s="12">
        <v>44798</v>
      </c>
      <c r="C484" s="5">
        <f>+SUMIF('Direitos Creditórios'!B:B,Resumo!B484,'Direitos Creditórios'!A:A)</f>
        <v>0</v>
      </c>
      <c r="D484" s="5">
        <f t="shared" si="9"/>
        <v>0</v>
      </c>
    </row>
    <row r="485" spans="2:4" hidden="1" x14ac:dyDescent="0.3">
      <c r="B485" s="12">
        <v>44799</v>
      </c>
      <c r="C485" s="5">
        <f>+SUMIF('Direitos Creditórios'!B:B,Resumo!B485,'Direitos Creditórios'!A:A)</f>
        <v>0</v>
      </c>
      <c r="D485" s="5">
        <f t="shared" si="9"/>
        <v>0</v>
      </c>
    </row>
    <row r="486" spans="2:4" hidden="1" x14ac:dyDescent="0.3">
      <c r="B486" s="12">
        <v>44802</v>
      </c>
      <c r="C486" s="5">
        <f>+SUMIF('Direitos Creditórios'!B:B,Resumo!B486,'Direitos Creditórios'!A:A)</f>
        <v>0</v>
      </c>
      <c r="D486" s="5">
        <f t="shared" si="9"/>
        <v>0</v>
      </c>
    </row>
    <row r="487" spans="2:4" hidden="1" x14ac:dyDescent="0.3">
      <c r="B487" s="12">
        <v>44803</v>
      </c>
      <c r="C487" s="5">
        <f>+SUMIF('Direitos Creditórios'!B:B,Resumo!B487,'Direitos Creditórios'!A:A)</f>
        <v>0</v>
      </c>
      <c r="D487" s="5">
        <f t="shared" si="9"/>
        <v>0</v>
      </c>
    </row>
    <row r="488" spans="2:4" hidden="1" x14ac:dyDescent="0.3">
      <c r="B488" s="12">
        <v>44804</v>
      </c>
      <c r="C488" s="5">
        <f>+SUMIF('Direitos Creditórios'!B:B,Resumo!B488,'Direitos Creditórios'!A:A)</f>
        <v>0</v>
      </c>
      <c r="D488" s="5">
        <f t="shared" si="9"/>
        <v>0</v>
      </c>
    </row>
    <row r="489" spans="2:4" hidden="1" x14ac:dyDescent="0.3">
      <c r="B489" s="12">
        <v>44805</v>
      </c>
      <c r="C489" s="5">
        <f>+SUMIF('Direitos Creditórios'!B:B,Resumo!B489,'Direitos Creditórios'!A:A)</f>
        <v>0</v>
      </c>
      <c r="D489" s="5">
        <f t="shared" si="9"/>
        <v>0</v>
      </c>
    </row>
    <row r="490" spans="2:4" hidden="1" x14ac:dyDescent="0.3">
      <c r="B490" s="12">
        <v>44806</v>
      </c>
      <c r="C490" s="5">
        <f>+SUMIF('Direitos Creditórios'!B:B,Resumo!B490,'Direitos Creditórios'!A:A)</f>
        <v>0</v>
      </c>
      <c r="D490" s="5">
        <f t="shared" si="9"/>
        <v>0</v>
      </c>
    </row>
    <row r="491" spans="2:4" hidden="1" x14ac:dyDescent="0.3">
      <c r="B491" s="12">
        <v>44809</v>
      </c>
      <c r="C491" s="5">
        <f>+SUMIF('Direitos Creditórios'!B:B,Resumo!B491,'Direitos Creditórios'!A:A)</f>
        <v>0</v>
      </c>
      <c r="D491" s="5">
        <f t="shared" si="9"/>
        <v>0</v>
      </c>
    </row>
    <row r="492" spans="2:4" hidden="1" x14ac:dyDescent="0.3">
      <c r="B492" s="12">
        <v>44810</v>
      </c>
      <c r="C492" s="5">
        <f>+SUMIF('Direitos Creditórios'!B:B,Resumo!B492,'Direitos Creditórios'!A:A)</f>
        <v>0</v>
      </c>
      <c r="D492" s="5">
        <f t="shared" si="9"/>
        <v>0</v>
      </c>
    </row>
    <row r="493" spans="2:4" hidden="1" x14ac:dyDescent="0.3">
      <c r="B493" s="12">
        <v>44812</v>
      </c>
      <c r="C493" s="5">
        <f>+SUMIF('Direitos Creditórios'!B:B,Resumo!B493,'Direitos Creditórios'!A:A)</f>
        <v>0</v>
      </c>
      <c r="D493" s="5">
        <f t="shared" ref="D493:D543" si="10">+C493*6%</f>
        <v>0</v>
      </c>
    </row>
    <row r="494" spans="2:4" hidden="1" x14ac:dyDescent="0.3">
      <c r="B494" s="12">
        <v>44813</v>
      </c>
      <c r="C494" s="5">
        <f>+SUMIF('Direitos Creditórios'!B:B,Resumo!B494,'Direitos Creditórios'!A:A)</f>
        <v>0</v>
      </c>
      <c r="D494" s="5">
        <f t="shared" si="10"/>
        <v>0</v>
      </c>
    </row>
    <row r="495" spans="2:4" hidden="1" x14ac:dyDescent="0.3">
      <c r="B495" s="12">
        <v>44816</v>
      </c>
      <c r="C495" s="5">
        <f>+SUMIF('Direitos Creditórios'!B:B,Resumo!B495,'Direitos Creditórios'!A:A)</f>
        <v>0</v>
      </c>
      <c r="D495" s="5">
        <f t="shared" si="10"/>
        <v>0</v>
      </c>
    </row>
    <row r="496" spans="2:4" hidden="1" x14ac:dyDescent="0.3">
      <c r="B496" s="12">
        <v>44817</v>
      </c>
      <c r="C496" s="5">
        <f>+SUMIF('Direitos Creditórios'!B:B,Resumo!B496,'Direitos Creditórios'!A:A)</f>
        <v>0</v>
      </c>
      <c r="D496" s="5">
        <f t="shared" si="10"/>
        <v>0</v>
      </c>
    </row>
    <row r="497" spans="2:4" hidden="1" x14ac:dyDescent="0.3">
      <c r="B497" s="12">
        <v>44818</v>
      </c>
      <c r="C497" s="5">
        <f>+SUMIF('Direitos Creditórios'!B:B,Resumo!B497,'Direitos Creditórios'!A:A)</f>
        <v>0</v>
      </c>
      <c r="D497" s="5">
        <f t="shared" si="10"/>
        <v>0</v>
      </c>
    </row>
    <row r="498" spans="2:4" hidden="1" x14ac:dyDescent="0.3">
      <c r="B498" s="12">
        <v>44819</v>
      </c>
      <c r="C498" s="5">
        <f>+SUMIF('Direitos Creditórios'!B:B,Resumo!B498,'Direitos Creditórios'!A:A)</f>
        <v>0</v>
      </c>
      <c r="D498" s="5">
        <f t="shared" si="10"/>
        <v>0</v>
      </c>
    </row>
    <row r="499" spans="2:4" hidden="1" x14ac:dyDescent="0.3">
      <c r="B499" s="12">
        <v>44820</v>
      </c>
      <c r="C499" s="5">
        <f>+SUMIF('Direitos Creditórios'!B:B,Resumo!B499,'Direitos Creditórios'!A:A)</f>
        <v>0</v>
      </c>
      <c r="D499" s="5">
        <f t="shared" si="10"/>
        <v>0</v>
      </c>
    </row>
    <row r="500" spans="2:4" hidden="1" x14ac:dyDescent="0.3">
      <c r="B500" s="12">
        <v>44823</v>
      </c>
      <c r="C500" s="5">
        <f>+SUMIF('Direitos Creditórios'!B:B,Resumo!B500,'Direitos Creditórios'!A:A)</f>
        <v>0</v>
      </c>
      <c r="D500" s="5">
        <f t="shared" si="10"/>
        <v>0</v>
      </c>
    </row>
    <row r="501" spans="2:4" hidden="1" x14ac:dyDescent="0.3">
      <c r="B501" s="12">
        <v>44824</v>
      </c>
      <c r="C501" s="5">
        <f>+SUMIF('Direitos Creditórios'!B:B,Resumo!B501,'Direitos Creditórios'!A:A)</f>
        <v>0</v>
      </c>
      <c r="D501" s="5">
        <f t="shared" si="10"/>
        <v>0</v>
      </c>
    </row>
    <row r="502" spans="2:4" hidden="1" x14ac:dyDescent="0.3">
      <c r="B502" s="12">
        <v>44825</v>
      </c>
      <c r="C502" s="5">
        <f>+SUMIF('Direitos Creditórios'!B:B,Resumo!B502,'Direitos Creditórios'!A:A)</f>
        <v>0</v>
      </c>
      <c r="D502" s="5">
        <f t="shared" si="10"/>
        <v>0</v>
      </c>
    </row>
    <row r="503" spans="2:4" hidden="1" x14ac:dyDescent="0.3">
      <c r="B503" s="12">
        <v>44826</v>
      </c>
      <c r="C503" s="5">
        <f>+SUMIF('Direitos Creditórios'!B:B,Resumo!B503,'Direitos Creditórios'!A:A)</f>
        <v>0</v>
      </c>
      <c r="D503" s="5">
        <f t="shared" si="10"/>
        <v>0</v>
      </c>
    </row>
    <row r="504" spans="2:4" hidden="1" x14ac:dyDescent="0.3">
      <c r="B504" s="12">
        <v>44827</v>
      </c>
      <c r="C504" s="5">
        <f>+SUMIF('Direitos Creditórios'!B:B,Resumo!B504,'Direitos Creditórios'!A:A)</f>
        <v>0</v>
      </c>
      <c r="D504" s="5">
        <f t="shared" si="10"/>
        <v>0</v>
      </c>
    </row>
    <row r="505" spans="2:4" hidden="1" x14ac:dyDescent="0.3">
      <c r="B505" s="12">
        <v>44830</v>
      </c>
      <c r="C505" s="5">
        <f>+SUMIF('Direitos Creditórios'!B:B,Resumo!B505,'Direitos Creditórios'!A:A)</f>
        <v>0</v>
      </c>
      <c r="D505" s="5">
        <f t="shared" si="10"/>
        <v>0</v>
      </c>
    </row>
    <row r="506" spans="2:4" hidden="1" x14ac:dyDescent="0.3">
      <c r="B506" s="12">
        <v>44831</v>
      </c>
      <c r="C506" s="5">
        <f>+SUMIF('Direitos Creditórios'!B:B,Resumo!B506,'Direitos Creditórios'!A:A)</f>
        <v>0</v>
      </c>
      <c r="D506" s="5">
        <f t="shared" si="10"/>
        <v>0</v>
      </c>
    </row>
    <row r="507" spans="2:4" hidden="1" x14ac:dyDescent="0.3">
      <c r="B507" s="12">
        <v>44832</v>
      </c>
      <c r="C507" s="5">
        <f>+SUMIF('Direitos Creditórios'!B:B,Resumo!B507,'Direitos Creditórios'!A:A)</f>
        <v>0</v>
      </c>
      <c r="D507" s="5">
        <f t="shared" si="10"/>
        <v>0</v>
      </c>
    </row>
    <row r="508" spans="2:4" hidden="1" x14ac:dyDescent="0.3">
      <c r="B508" s="12">
        <v>44833</v>
      </c>
      <c r="C508" s="5">
        <f>+SUMIF('Direitos Creditórios'!B:B,Resumo!B508,'Direitos Creditórios'!A:A)</f>
        <v>0</v>
      </c>
      <c r="D508" s="5">
        <f t="shared" si="10"/>
        <v>0</v>
      </c>
    </row>
    <row r="509" spans="2:4" hidden="1" x14ac:dyDescent="0.3">
      <c r="B509" s="12">
        <v>44834</v>
      </c>
      <c r="C509" s="5">
        <f>+SUMIF('Direitos Creditórios'!B:B,Resumo!B509,'Direitos Creditórios'!A:A)</f>
        <v>0</v>
      </c>
      <c r="D509" s="5">
        <f t="shared" si="10"/>
        <v>0</v>
      </c>
    </row>
    <row r="510" spans="2:4" hidden="1" x14ac:dyDescent="0.3">
      <c r="B510" s="12">
        <v>44837</v>
      </c>
      <c r="C510" s="5">
        <f>+SUMIF('Direitos Creditórios'!B:B,Resumo!B510,'Direitos Creditórios'!A:A)</f>
        <v>0</v>
      </c>
      <c r="D510" s="5">
        <f t="shared" si="10"/>
        <v>0</v>
      </c>
    </row>
    <row r="511" spans="2:4" hidden="1" x14ac:dyDescent="0.3">
      <c r="B511" s="12">
        <v>44838</v>
      </c>
      <c r="C511" s="5">
        <f>+SUMIF('Direitos Creditórios'!B:B,Resumo!B511,'Direitos Creditórios'!A:A)</f>
        <v>0</v>
      </c>
      <c r="D511" s="5">
        <f t="shared" si="10"/>
        <v>0</v>
      </c>
    </row>
    <row r="512" spans="2:4" hidden="1" x14ac:dyDescent="0.3">
      <c r="B512" s="12">
        <v>44839</v>
      </c>
      <c r="C512" s="5">
        <f>+SUMIF('Direitos Creditórios'!B:B,Resumo!B512,'Direitos Creditórios'!A:A)</f>
        <v>0</v>
      </c>
      <c r="D512" s="5">
        <f t="shared" si="10"/>
        <v>0</v>
      </c>
    </row>
    <row r="513" spans="2:4" hidden="1" x14ac:dyDescent="0.3">
      <c r="B513" s="12">
        <v>44840</v>
      </c>
      <c r="C513" s="5">
        <f>+SUMIF('Direitos Creditórios'!B:B,Resumo!B513,'Direitos Creditórios'!A:A)</f>
        <v>0</v>
      </c>
      <c r="D513" s="5">
        <f t="shared" si="10"/>
        <v>0</v>
      </c>
    </row>
    <row r="514" spans="2:4" hidden="1" x14ac:dyDescent="0.3">
      <c r="B514" s="12">
        <v>44841</v>
      </c>
      <c r="C514" s="5">
        <f>+SUMIF('Direitos Creditórios'!B:B,Resumo!B514,'Direitos Creditórios'!A:A)</f>
        <v>0</v>
      </c>
      <c r="D514" s="5">
        <f t="shared" si="10"/>
        <v>0</v>
      </c>
    </row>
    <row r="515" spans="2:4" hidden="1" x14ac:dyDescent="0.3">
      <c r="B515" s="12">
        <v>44844</v>
      </c>
      <c r="C515" s="5">
        <f>+SUMIF('Direitos Creditórios'!B:B,Resumo!B515,'Direitos Creditórios'!A:A)</f>
        <v>0</v>
      </c>
      <c r="D515" s="5">
        <f t="shared" si="10"/>
        <v>0</v>
      </c>
    </row>
    <row r="516" spans="2:4" hidden="1" x14ac:dyDescent="0.3">
      <c r="B516" s="12">
        <v>44845</v>
      </c>
      <c r="C516" s="5">
        <f>+SUMIF('Direitos Creditórios'!B:B,Resumo!B516,'Direitos Creditórios'!A:A)</f>
        <v>0</v>
      </c>
      <c r="D516" s="5">
        <f t="shared" si="10"/>
        <v>0</v>
      </c>
    </row>
    <row r="517" spans="2:4" hidden="1" x14ac:dyDescent="0.3">
      <c r="B517" s="12">
        <v>44847</v>
      </c>
      <c r="C517" s="5">
        <f>+SUMIF('Direitos Creditórios'!B:B,Resumo!B517,'Direitos Creditórios'!A:A)</f>
        <v>0</v>
      </c>
      <c r="D517" s="5">
        <f t="shared" si="10"/>
        <v>0</v>
      </c>
    </row>
    <row r="518" spans="2:4" hidden="1" x14ac:dyDescent="0.3">
      <c r="B518" s="12">
        <v>44848</v>
      </c>
      <c r="C518" s="5">
        <f>+SUMIF('Direitos Creditórios'!B:B,Resumo!B518,'Direitos Creditórios'!A:A)</f>
        <v>0</v>
      </c>
      <c r="D518" s="5">
        <f t="shared" si="10"/>
        <v>0</v>
      </c>
    </row>
    <row r="519" spans="2:4" hidden="1" x14ac:dyDescent="0.3">
      <c r="B519" s="12">
        <v>44851</v>
      </c>
      <c r="C519" s="5">
        <f>+SUMIF('Direitos Creditórios'!B:B,Resumo!B519,'Direitos Creditórios'!A:A)</f>
        <v>0</v>
      </c>
      <c r="D519" s="5">
        <f t="shared" si="10"/>
        <v>0</v>
      </c>
    </row>
    <row r="520" spans="2:4" hidden="1" x14ac:dyDescent="0.3">
      <c r="B520" s="12">
        <v>44852</v>
      </c>
      <c r="C520" s="5">
        <f>+SUMIF('Direitos Creditórios'!B:B,Resumo!B520,'Direitos Creditórios'!A:A)</f>
        <v>0</v>
      </c>
      <c r="D520" s="5">
        <f t="shared" si="10"/>
        <v>0</v>
      </c>
    </row>
    <row r="521" spans="2:4" hidden="1" x14ac:dyDescent="0.3">
      <c r="B521" s="12">
        <v>44853</v>
      </c>
      <c r="C521" s="5">
        <f>+SUMIF('Direitos Creditórios'!B:B,Resumo!B521,'Direitos Creditórios'!A:A)</f>
        <v>0</v>
      </c>
      <c r="D521" s="5">
        <f t="shared" si="10"/>
        <v>0</v>
      </c>
    </row>
    <row r="522" spans="2:4" hidden="1" x14ac:dyDescent="0.3">
      <c r="B522" s="12">
        <v>44854</v>
      </c>
      <c r="C522" s="5">
        <f>+SUMIF('Direitos Creditórios'!B:B,Resumo!B522,'Direitos Creditórios'!A:A)</f>
        <v>0</v>
      </c>
      <c r="D522" s="5">
        <f t="shared" si="10"/>
        <v>0</v>
      </c>
    </row>
    <row r="523" spans="2:4" hidden="1" x14ac:dyDescent="0.3">
      <c r="B523" s="12">
        <v>44855</v>
      </c>
      <c r="C523" s="5">
        <f>+SUMIF('Direitos Creditórios'!B:B,Resumo!B523,'Direitos Creditórios'!A:A)</f>
        <v>0</v>
      </c>
      <c r="D523" s="5">
        <f t="shared" si="10"/>
        <v>0</v>
      </c>
    </row>
    <row r="524" spans="2:4" hidden="1" x14ac:dyDescent="0.3">
      <c r="B524" s="12">
        <v>44858</v>
      </c>
      <c r="C524" s="5">
        <f>+SUMIF('Direitos Creditórios'!B:B,Resumo!B524,'Direitos Creditórios'!A:A)</f>
        <v>0</v>
      </c>
      <c r="D524" s="5">
        <f t="shared" si="10"/>
        <v>0</v>
      </c>
    </row>
    <row r="525" spans="2:4" hidden="1" x14ac:dyDescent="0.3">
      <c r="B525" s="12">
        <v>44859</v>
      </c>
      <c r="C525" s="5">
        <f>+SUMIF('Direitos Creditórios'!B:B,Resumo!B525,'Direitos Creditórios'!A:A)</f>
        <v>0</v>
      </c>
      <c r="D525" s="5">
        <f t="shared" si="10"/>
        <v>0</v>
      </c>
    </row>
    <row r="526" spans="2:4" hidden="1" x14ac:dyDescent="0.3">
      <c r="B526" s="12">
        <v>44860</v>
      </c>
      <c r="C526" s="5">
        <f>+SUMIF('Direitos Creditórios'!B:B,Resumo!B526,'Direitos Creditórios'!A:A)</f>
        <v>0</v>
      </c>
      <c r="D526" s="5">
        <f t="shared" si="10"/>
        <v>0</v>
      </c>
    </row>
    <row r="527" spans="2:4" hidden="1" x14ac:dyDescent="0.3">
      <c r="B527" s="12">
        <v>44861</v>
      </c>
      <c r="C527" s="5">
        <f>+SUMIF('Direitos Creditórios'!B:B,Resumo!B527,'Direitos Creditórios'!A:A)</f>
        <v>0</v>
      </c>
      <c r="D527" s="5">
        <f t="shared" si="10"/>
        <v>0</v>
      </c>
    </row>
    <row r="528" spans="2:4" hidden="1" x14ac:dyDescent="0.3">
      <c r="B528" s="12">
        <v>44862</v>
      </c>
      <c r="C528" s="5">
        <f>+SUMIF('Direitos Creditórios'!B:B,Resumo!B528,'Direitos Creditórios'!A:A)</f>
        <v>0</v>
      </c>
      <c r="D528" s="5">
        <f t="shared" si="10"/>
        <v>0</v>
      </c>
    </row>
    <row r="529" spans="2:4" hidden="1" x14ac:dyDescent="0.3">
      <c r="B529" s="12">
        <v>44865</v>
      </c>
      <c r="C529" s="5">
        <f>+SUMIF('Direitos Creditórios'!B:B,Resumo!B529,'Direitos Creditórios'!A:A)</f>
        <v>0</v>
      </c>
      <c r="D529" s="5">
        <f t="shared" si="10"/>
        <v>0</v>
      </c>
    </row>
    <row r="530" spans="2:4" hidden="1" x14ac:dyDescent="0.3">
      <c r="B530" s="12">
        <v>44866</v>
      </c>
      <c r="C530" s="5">
        <f>+SUMIF('Direitos Creditórios'!B:B,Resumo!B530,'Direitos Creditórios'!A:A)</f>
        <v>0</v>
      </c>
      <c r="D530" s="5">
        <f t="shared" si="10"/>
        <v>0</v>
      </c>
    </row>
    <row r="531" spans="2:4" hidden="1" x14ac:dyDescent="0.3">
      <c r="B531" s="12">
        <v>44868</v>
      </c>
      <c r="C531" s="5">
        <f>+SUMIF('Direitos Creditórios'!B:B,Resumo!B531,'Direitos Creditórios'!A:A)</f>
        <v>0</v>
      </c>
      <c r="D531" s="5">
        <f t="shared" si="10"/>
        <v>0</v>
      </c>
    </row>
    <row r="532" spans="2:4" hidden="1" x14ac:dyDescent="0.3">
      <c r="B532" s="12">
        <v>44869</v>
      </c>
      <c r="C532" s="5">
        <f>+SUMIF('Direitos Creditórios'!B:B,Resumo!B532,'Direitos Creditórios'!A:A)</f>
        <v>0</v>
      </c>
      <c r="D532" s="5">
        <f t="shared" si="10"/>
        <v>0</v>
      </c>
    </row>
    <row r="533" spans="2:4" hidden="1" x14ac:dyDescent="0.3">
      <c r="B533" s="12">
        <v>44872</v>
      </c>
      <c r="C533" s="5">
        <f>+SUMIF('Direitos Creditórios'!B:B,Resumo!B533,'Direitos Creditórios'!A:A)</f>
        <v>0</v>
      </c>
      <c r="D533" s="5">
        <f t="shared" si="10"/>
        <v>0</v>
      </c>
    </row>
    <row r="534" spans="2:4" hidden="1" x14ac:dyDescent="0.3">
      <c r="B534" s="12">
        <v>44873</v>
      </c>
      <c r="C534" s="5">
        <f>+SUMIF('Direitos Creditórios'!B:B,Resumo!B534,'Direitos Creditórios'!A:A)</f>
        <v>0</v>
      </c>
      <c r="D534" s="5">
        <f t="shared" si="10"/>
        <v>0</v>
      </c>
    </row>
    <row r="535" spans="2:4" hidden="1" x14ac:dyDescent="0.3">
      <c r="B535" s="12">
        <v>44874</v>
      </c>
      <c r="C535" s="5">
        <f>+SUMIF('Direitos Creditórios'!B:B,Resumo!B535,'Direitos Creditórios'!A:A)</f>
        <v>0</v>
      </c>
      <c r="D535" s="5">
        <f t="shared" si="10"/>
        <v>0</v>
      </c>
    </row>
    <row r="536" spans="2:4" hidden="1" x14ac:dyDescent="0.3">
      <c r="B536" s="12">
        <v>44875</v>
      </c>
      <c r="C536" s="5">
        <f>+SUMIF('Direitos Creditórios'!B:B,Resumo!B536,'Direitos Creditórios'!A:A)</f>
        <v>0</v>
      </c>
      <c r="D536" s="5">
        <f t="shared" si="10"/>
        <v>0</v>
      </c>
    </row>
    <row r="537" spans="2:4" hidden="1" x14ac:dyDescent="0.3">
      <c r="B537" s="12">
        <v>44876</v>
      </c>
      <c r="C537" s="5">
        <f>+SUMIF('Direitos Creditórios'!B:B,Resumo!B537,'Direitos Creditórios'!A:A)</f>
        <v>0</v>
      </c>
      <c r="D537" s="5">
        <f t="shared" si="10"/>
        <v>0</v>
      </c>
    </row>
    <row r="538" spans="2:4" hidden="1" x14ac:dyDescent="0.3">
      <c r="B538" s="12">
        <v>44879</v>
      </c>
      <c r="C538" s="5">
        <f>+SUMIF('Direitos Creditórios'!B:B,Resumo!B538,'Direitos Creditórios'!A:A)</f>
        <v>0</v>
      </c>
      <c r="D538" s="5">
        <f t="shared" si="10"/>
        <v>0</v>
      </c>
    </row>
    <row r="539" spans="2:4" hidden="1" x14ac:dyDescent="0.3">
      <c r="B539" s="12">
        <v>44881</v>
      </c>
      <c r="C539" s="5">
        <f>+SUMIF('Direitos Creditórios'!B:B,Resumo!B539,'Direitos Creditórios'!A:A)</f>
        <v>0</v>
      </c>
      <c r="D539" s="5">
        <f t="shared" si="10"/>
        <v>0</v>
      </c>
    </row>
    <row r="540" spans="2:4" hidden="1" x14ac:dyDescent="0.3">
      <c r="B540" s="12">
        <v>44882</v>
      </c>
      <c r="C540" s="5">
        <f>+SUMIF('Direitos Creditórios'!B:B,Resumo!B540,'Direitos Creditórios'!A:A)</f>
        <v>0</v>
      </c>
      <c r="D540" s="5">
        <f t="shared" si="10"/>
        <v>0</v>
      </c>
    </row>
    <row r="541" spans="2:4" hidden="1" x14ac:dyDescent="0.3">
      <c r="B541" s="12">
        <v>44883</v>
      </c>
      <c r="C541" s="5">
        <f>+SUMIF('Direitos Creditórios'!B:B,Resumo!B541,'Direitos Creditórios'!A:A)</f>
        <v>0</v>
      </c>
      <c r="D541" s="5">
        <f t="shared" si="10"/>
        <v>0</v>
      </c>
    </row>
    <row r="542" spans="2:4" hidden="1" x14ac:dyDescent="0.3">
      <c r="B542" s="12">
        <v>44886</v>
      </c>
      <c r="C542" s="5">
        <f>+SUMIF('Direitos Creditórios'!B:B,Resumo!B542,'Direitos Creditórios'!A:A)</f>
        <v>0</v>
      </c>
      <c r="D542" s="5">
        <f t="shared" si="10"/>
        <v>0</v>
      </c>
    </row>
    <row r="543" spans="2:4" hidden="1" x14ac:dyDescent="0.3">
      <c r="B543" s="12">
        <v>44887</v>
      </c>
      <c r="C543" s="5">
        <f>+SUMIF('Direitos Creditórios'!B:B,Resumo!B543,'Direitos Creditórios'!A:A)</f>
        <v>0</v>
      </c>
      <c r="D543" s="5">
        <f t="shared" si="10"/>
        <v>0</v>
      </c>
    </row>
  </sheetData>
  <autoFilter ref="B27:E543" xr:uid="{00000000-0009-0000-0000-000000000000}">
    <filterColumn colId="1">
      <filters>
        <filter val="R$1.089.261,48"/>
        <filter val="R$1.378.461,39"/>
        <filter val="R$1.533.640,19"/>
        <filter val="R$1.683.936,31"/>
        <filter val="R$10.154.294,20"/>
        <filter val="R$10.525.943,84"/>
        <filter val="R$11.501.231,78"/>
        <filter val="R$11.698.627,99"/>
        <filter val="R$11.882.651,16"/>
        <filter val="R$12.119.669,73"/>
        <filter val="R$12.197.487,76"/>
        <filter val="R$12.455.285,96"/>
        <filter val="R$14.507.454,46"/>
        <filter val="R$14.619.744,38"/>
        <filter val="R$15.532.877,81"/>
        <filter val="R$15.568.801,63"/>
        <filter val="R$15.686.265,68"/>
        <filter val="R$16.679.711,72"/>
        <filter val="R$16.781.852,61"/>
        <filter val="R$17.307.842,66"/>
        <filter val="R$18.784.675,38"/>
        <filter val="R$181.095,47"/>
        <filter val="R$2.831.626,97"/>
        <filter val="R$20.642.845,56"/>
        <filter val="R$21.689.496,37"/>
        <filter val="R$22.276.994,07"/>
        <filter val="R$22.410.297,91"/>
        <filter val="R$24.666.550,06"/>
        <filter val="R$26.365.669,35"/>
        <filter val="R$269.823,82"/>
        <filter val="R$27.150.768,57"/>
        <filter val="R$28.942.012,13"/>
        <filter val="R$3.084.920,92"/>
        <filter val="R$3.217.143,10"/>
        <filter val="R$31.533.983,59"/>
        <filter val="R$39.496.161,22"/>
        <filter val="R$4.333.035,62"/>
        <filter val="R$4.866.944,46"/>
        <filter val="R$4.995.442,93"/>
        <filter val="R$40.283.875,23"/>
        <filter val="R$410.952,56"/>
        <filter val="R$459.725,76"/>
        <filter val="R$46.111.885,10"/>
        <filter val="R$5.146.093,26"/>
        <filter val="R$5.773.978,29"/>
        <filter val="R$5.812.902,45"/>
        <filter val="R$52.913.559,11"/>
        <filter val="R$58.665.600,94"/>
        <filter val="R$591.838,39"/>
        <filter val="R$6.720.030,64"/>
        <filter val="R$6.947.193,45"/>
        <filter val="R$614.114,13"/>
        <filter val="R$626.905,70"/>
        <filter val="R$7.552.881,84"/>
        <filter val="R$7.646.385,62"/>
        <filter val="R$8.936.143,30"/>
        <filter val="R$9.438.937,71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D884"/>
  <sheetViews>
    <sheetView zoomScaleNormal="100" workbookViewId="0">
      <selection activeCell="G31" sqref="G31"/>
    </sheetView>
  </sheetViews>
  <sheetFormatPr defaultRowHeight="14.4" x14ac:dyDescent="0.3"/>
  <cols>
    <col min="1" max="1" width="16.33203125" style="33" bestFit="1" customWidth="1"/>
    <col min="2" max="2" width="23.88671875" style="22" bestFit="1" customWidth="1"/>
    <col min="3" max="3" width="17.5546875" bestFit="1" customWidth="1"/>
    <col min="4" max="4" width="17.33203125" bestFit="1" customWidth="1"/>
  </cols>
  <sheetData>
    <row r="1" spans="1:4" x14ac:dyDescent="0.3">
      <c r="A1" s="34" t="s">
        <v>2</v>
      </c>
      <c r="B1" s="35" t="s">
        <v>19</v>
      </c>
    </row>
    <row r="2" spans="1:4" x14ac:dyDescent="0.3">
      <c r="A2" s="36">
        <v>1219796.4889980408</v>
      </c>
      <c r="B2" s="42">
        <v>44145</v>
      </c>
      <c r="C2" s="38"/>
      <c r="D2" s="37"/>
    </row>
    <row r="3" spans="1:4" x14ac:dyDescent="0.3">
      <c r="A3" s="36">
        <v>1252590.3672119852</v>
      </c>
      <c r="B3" s="42">
        <v>44145</v>
      </c>
      <c r="D3" s="38"/>
    </row>
    <row r="4" spans="1:4" x14ac:dyDescent="0.3">
      <c r="A4" s="36">
        <v>426657.35180223588</v>
      </c>
      <c r="B4" s="42">
        <v>44145</v>
      </c>
    </row>
    <row r="5" spans="1:4" x14ac:dyDescent="0.3">
      <c r="A5" s="36">
        <v>203526.87053616083</v>
      </c>
      <c r="B5" s="42">
        <v>44145</v>
      </c>
    </row>
    <row r="6" spans="1:4" x14ac:dyDescent="0.3">
      <c r="A6" s="36">
        <v>994388.08596547542</v>
      </c>
      <c r="B6" s="42">
        <v>44146</v>
      </c>
    </row>
    <row r="7" spans="1:4" x14ac:dyDescent="0.3">
      <c r="A7" s="36">
        <v>1245285.5754089465</v>
      </c>
      <c r="B7" s="42">
        <v>44146</v>
      </c>
    </row>
    <row r="8" spans="1:4" x14ac:dyDescent="0.3">
      <c r="A8" s="36">
        <v>432662.80841403757</v>
      </c>
      <c r="B8" s="42">
        <v>44146</v>
      </c>
    </row>
    <row r="9" spans="1:4" x14ac:dyDescent="0.3">
      <c r="A9" s="36">
        <v>192594.57654886649</v>
      </c>
      <c r="B9" s="42">
        <v>44146</v>
      </c>
    </row>
    <row r="10" spans="1:4" x14ac:dyDescent="0.3">
      <c r="A10" s="36">
        <v>1010454.9459168582</v>
      </c>
      <c r="B10" s="42">
        <v>44147</v>
      </c>
    </row>
    <row r="11" spans="1:4" x14ac:dyDescent="0.3">
      <c r="A11" s="36">
        <v>802727.37878043856</v>
      </c>
      <c r="B11" s="42">
        <v>44147</v>
      </c>
    </row>
    <row r="12" spans="1:4" x14ac:dyDescent="0.3">
      <c r="A12" s="36">
        <v>290642.09074857656</v>
      </c>
      <c r="B12" s="42">
        <v>44147</v>
      </c>
    </row>
    <row r="13" spans="1:4" x14ac:dyDescent="0.3">
      <c r="A13" s="36">
        <v>145475.57058414794</v>
      </c>
      <c r="B13" s="42">
        <v>44147</v>
      </c>
    </row>
    <row r="14" spans="1:4" x14ac:dyDescent="0.3">
      <c r="A14" s="36">
        <v>471579.77921254211</v>
      </c>
      <c r="B14" s="42">
        <v>44148</v>
      </c>
    </row>
    <row r="15" spans="1:4" x14ac:dyDescent="0.3">
      <c r="A15" s="36">
        <v>265160.17617086996</v>
      </c>
      <c r="B15" s="42">
        <v>44148</v>
      </c>
    </row>
    <row r="16" spans="1:4" x14ac:dyDescent="0.3">
      <c r="A16" s="36">
        <v>108836.17902909046</v>
      </c>
      <c r="B16" s="42">
        <v>44148</v>
      </c>
    </row>
    <row r="17" spans="1:2" x14ac:dyDescent="0.3">
      <c r="A17" s="36">
        <v>41986.490899754019</v>
      </c>
      <c r="B17" s="42">
        <v>44148</v>
      </c>
    </row>
    <row r="18" spans="1:2" x14ac:dyDescent="0.3">
      <c r="A18" s="36">
        <v>187753.86604689597</v>
      </c>
      <c r="B18" s="42">
        <v>44151</v>
      </c>
    </row>
    <row r="19" spans="1:2" x14ac:dyDescent="0.3">
      <c r="A19" s="36">
        <v>1083101.4340280665</v>
      </c>
      <c r="B19" s="42">
        <v>44151</v>
      </c>
    </row>
    <row r="20" spans="1:2" x14ac:dyDescent="0.3">
      <c r="A20" s="36">
        <v>613265.41901399789</v>
      </c>
      <c r="B20" s="42">
        <v>44151</v>
      </c>
    </row>
    <row r="21" spans="1:2" x14ac:dyDescent="0.3">
      <c r="A21" s="36">
        <v>11158.051618397118</v>
      </c>
      <c r="B21" s="42">
        <v>44140</v>
      </c>
    </row>
    <row r="22" spans="1:2" x14ac:dyDescent="0.3">
      <c r="A22" s="36">
        <v>3714599.0456501124</v>
      </c>
      <c r="B22" s="42">
        <v>44139</v>
      </c>
    </row>
    <row r="23" spans="1:2" x14ac:dyDescent="0.3">
      <c r="A23" s="36">
        <v>92231.314134273969</v>
      </c>
      <c r="B23" s="42">
        <v>44140</v>
      </c>
    </row>
    <row r="24" spans="1:2" x14ac:dyDescent="0.3">
      <c r="A24" s="36">
        <v>163616.35110001903</v>
      </c>
      <c r="B24" s="42">
        <v>44139</v>
      </c>
    </row>
    <row r="25" spans="1:2" x14ac:dyDescent="0.3">
      <c r="A25" s="36">
        <v>322491.48423132155</v>
      </c>
      <c r="B25" s="42">
        <v>44138</v>
      </c>
    </row>
    <row r="26" spans="1:2" x14ac:dyDescent="0.3">
      <c r="A26" s="36">
        <v>152537.93937390274</v>
      </c>
      <c r="B26" s="42">
        <v>44140</v>
      </c>
    </row>
    <row r="27" spans="1:2" x14ac:dyDescent="0.3">
      <c r="A27" s="36">
        <v>253111.13221920989</v>
      </c>
      <c r="B27" s="42">
        <v>44139</v>
      </c>
    </row>
    <row r="28" spans="1:2" x14ac:dyDescent="0.3">
      <c r="A28" s="36">
        <v>484829.95837694791</v>
      </c>
      <c r="B28" s="42">
        <v>44138</v>
      </c>
    </row>
    <row r="29" spans="1:2" x14ac:dyDescent="0.3">
      <c r="A29" s="36">
        <v>613582.58728018834</v>
      </c>
      <c r="B29" s="42">
        <v>44140</v>
      </c>
    </row>
    <row r="30" spans="1:2" x14ac:dyDescent="0.3">
      <c r="A30" s="36">
        <v>1886415.833427903</v>
      </c>
      <c r="B30" s="42">
        <v>44139</v>
      </c>
    </row>
    <row r="31" spans="1:2" x14ac:dyDescent="0.3">
      <c r="A31" s="36">
        <v>179979.50258070903</v>
      </c>
      <c r="B31" s="42">
        <v>44140</v>
      </c>
    </row>
    <row r="32" spans="1:2" x14ac:dyDescent="0.3">
      <c r="A32" s="36">
        <v>246518.01525698017</v>
      </c>
      <c r="B32" s="42">
        <v>44139</v>
      </c>
    </row>
    <row r="33" spans="1:2" x14ac:dyDescent="0.3">
      <c r="A33" s="36">
        <v>3768920.3155494588</v>
      </c>
      <c r="B33" s="42">
        <v>44146</v>
      </c>
    </row>
    <row r="34" spans="1:2" x14ac:dyDescent="0.3">
      <c r="A34" s="36">
        <v>179073.41981028751</v>
      </c>
      <c r="B34" s="42">
        <v>44146</v>
      </c>
    </row>
    <row r="35" spans="1:2" x14ac:dyDescent="0.3">
      <c r="A35" s="36">
        <v>181060.21472387301</v>
      </c>
      <c r="B35" s="42">
        <v>44145</v>
      </c>
    </row>
    <row r="36" spans="1:2" x14ac:dyDescent="0.3">
      <c r="A36" s="36">
        <v>255835.58514256953</v>
      </c>
      <c r="B36" s="42">
        <v>44146</v>
      </c>
    </row>
    <row r="37" spans="1:2" x14ac:dyDescent="0.3">
      <c r="A37" s="36">
        <v>1716324.2437623676</v>
      </c>
      <c r="B37" s="42">
        <v>44146</v>
      </c>
    </row>
    <row r="38" spans="1:2" x14ac:dyDescent="0.3">
      <c r="A38" s="36">
        <v>252819.52132400978</v>
      </c>
      <c r="B38" s="42">
        <v>44146</v>
      </c>
    </row>
    <row r="39" spans="1:2" x14ac:dyDescent="0.3">
      <c r="A39" s="36">
        <v>4099119.1910593053</v>
      </c>
      <c r="B39" s="42">
        <v>44159</v>
      </c>
    </row>
    <row r="40" spans="1:2" x14ac:dyDescent="0.3">
      <c r="A40" s="36">
        <v>2216553.6555929771</v>
      </c>
      <c r="B40" s="42">
        <v>44158</v>
      </c>
    </row>
    <row r="41" spans="1:2" x14ac:dyDescent="0.3">
      <c r="A41" s="36">
        <v>205430.53049856587</v>
      </c>
      <c r="B41" s="42">
        <v>44159</v>
      </c>
    </row>
    <row r="42" spans="1:2" x14ac:dyDescent="0.3">
      <c r="A42" s="36">
        <v>69526.358312043056</v>
      </c>
      <c r="B42" s="42">
        <v>44158</v>
      </c>
    </row>
    <row r="43" spans="1:2" x14ac:dyDescent="0.3">
      <c r="A43" s="36">
        <v>255477.25727074078</v>
      </c>
      <c r="B43" s="42">
        <v>44159</v>
      </c>
    </row>
    <row r="44" spans="1:2" x14ac:dyDescent="0.3">
      <c r="A44" s="36">
        <v>1899956.5908012814</v>
      </c>
      <c r="B44" s="42">
        <v>44159</v>
      </c>
    </row>
    <row r="45" spans="1:2" x14ac:dyDescent="0.3">
      <c r="A45" s="36">
        <v>243640.55910093262</v>
      </c>
      <c r="B45" s="42">
        <v>44159</v>
      </c>
    </row>
    <row r="46" spans="1:2" x14ac:dyDescent="0.3">
      <c r="A46" s="36">
        <v>4044814.3848519176</v>
      </c>
      <c r="B46" s="42">
        <v>44158</v>
      </c>
    </row>
    <row r="47" spans="1:2" x14ac:dyDescent="0.3">
      <c r="A47" s="36">
        <v>1063266.9389757467</v>
      </c>
      <c r="B47" s="42">
        <v>44158</v>
      </c>
    </row>
    <row r="48" spans="1:2" x14ac:dyDescent="0.3">
      <c r="A48" s="36">
        <v>1545930.9146847611</v>
      </c>
      <c r="B48" s="42">
        <v>44159</v>
      </c>
    </row>
    <row r="49" spans="1:2" x14ac:dyDescent="0.3">
      <c r="A49" s="36">
        <v>1324402.3821079207</v>
      </c>
      <c r="B49" s="42">
        <v>44159</v>
      </c>
    </row>
    <row r="50" spans="1:2" x14ac:dyDescent="0.3">
      <c r="A50" s="36">
        <v>601064.09856352396</v>
      </c>
      <c r="B50" s="42">
        <v>44159</v>
      </c>
    </row>
    <row r="51" spans="1:2" x14ac:dyDescent="0.3">
      <c r="A51" s="36">
        <v>212765.70745607477</v>
      </c>
      <c r="B51" s="42">
        <v>44159</v>
      </c>
    </row>
    <row r="52" spans="1:2" x14ac:dyDescent="0.3">
      <c r="A52" s="36">
        <v>1115785.7989069745</v>
      </c>
      <c r="B52" s="42">
        <v>44160</v>
      </c>
    </row>
    <row r="53" spans="1:2" x14ac:dyDescent="0.3">
      <c r="A53" s="36">
        <v>1409945.308729463</v>
      </c>
      <c r="B53" s="42">
        <v>44160</v>
      </c>
    </row>
    <row r="54" spans="1:2" x14ac:dyDescent="0.3">
      <c r="A54" s="36">
        <v>515183.38091504091</v>
      </c>
      <c r="B54" s="42">
        <v>44160</v>
      </c>
    </row>
    <row r="55" spans="1:2" x14ac:dyDescent="0.3">
      <c r="A55" s="36">
        <v>216719.15130558677</v>
      </c>
      <c r="B55" s="42">
        <v>44160</v>
      </c>
    </row>
    <row r="56" spans="1:2" x14ac:dyDescent="0.3">
      <c r="A56" s="36">
        <v>1435089.9818841757</v>
      </c>
      <c r="B56" s="42">
        <v>44161</v>
      </c>
    </row>
    <row r="57" spans="1:2" x14ac:dyDescent="0.3">
      <c r="A57" s="36">
        <v>1924837.453244138</v>
      </c>
      <c r="B57" s="42">
        <v>44161</v>
      </c>
    </row>
    <row r="58" spans="1:2" x14ac:dyDescent="0.3">
      <c r="A58" s="36">
        <v>665184.5620913012</v>
      </c>
      <c r="B58" s="42">
        <v>44161</v>
      </c>
    </row>
    <row r="59" spans="1:2" x14ac:dyDescent="0.3">
      <c r="A59" s="36">
        <v>244123.60594192712</v>
      </c>
      <c r="B59" s="42">
        <v>44161</v>
      </c>
    </row>
    <row r="60" spans="1:2" x14ac:dyDescent="0.3">
      <c r="A60" s="36">
        <v>1314943.3732448081</v>
      </c>
      <c r="B60" s="42">
        <v>44162</v>
      </c>
    </row>
    <row r="61" spans="1:2" x14ac:dyDescent="0.3">
      <c r="A61" s="36">
        <v>1586775.6047268421</v>
      </c>
      <c r="B61" s="42">
        <v>44162</v>
      </c>
    </row>
    <row r="62" spans="1:2" x14ac:dyDescent="0.3">
      <c r="A62" s="36">
        <v>530151.52144607424</v>
      </c>
      <c r="B62" s="42">
        <v>44162</v>
      </c>
    </row>
    <row r="63" spans="1:2" x14ac:dyDescent="0.3">
      <c r="A63" s="36">
        <v>231899.70427467645</v>
      </c>
      <c r="B63" s="42">
        <v>44162</v>
      </c>
    </row>
    <row r="64" spans="1:2" x14ac:dyDescent="0.3">
      <c r="A64" s="36">
        <v>2338683.4203561288</v>
      </c>
      <c r="B64" s="42">
        <v>44151</v>
      </c>
    </row>
    <row r="65" spans="1:2" x14ac:dyDescent="0.3">
      <c r="A65" s="36">
        <v>3718374.8086430863</v>
      </c>
      <c r="B65" s="42">
        <v>44151</v>
      </c>
    </row>
    <row r="66" spans="1:2" x14ac:dyDescent="0.3">
      <c r="A66" s="36">
        <v>1263683.5066250567</v>
      </c>
      <c r="B66" s="42">
        <v>44151</v>
      </c>
    </row>
    <row r="67" spans="1:2" x14ac:dyDescent="0.3">
      <c r="A67" s="36">
        <v>583502.13572799182</v>
      </c>
      <c r="B67" s="42">
        <v>44151</v>
      </c>
    </row>
    <row r="68" spans="1:2" x14ac:dyDescent="0.3">
      <c r="A68" s="36">
        <v>1089568.9949398427</v>
      </c>
      <c r="B68" s="42">
        <v>44152</v>
      </c>
    </row>
    <row r="69" spans="1:2" x14ac:dyDescent="0.3">
      <c r="A69" s="36">
        <v>1298079.4690837425</v>
      </c>
      <c r="B69" s="42">
        <v>44152</v>
      </c>
    </row>
    <row r="70" spans="1:2" x14ac:dyDescent="0.3">
      <c r="A70" s="36">
        <v>420992.68564509804</v>
      </c>
      <c r="B70" s="42">
        <v>44152</v>
      </c>
    </row>
    <row r="71" spans="1:2" x14ac:dyDescent="0.3">
      <c r="A71" s="36">
        <v>190521.69762828675</v>
      </c>
      <c r="B71" s="42">
        <v>44152</v>
      </c>
    </row>
    <row r="72" spans="1:2" x14ac:dyDescent="0.3">
      <c r="A72" s="36">
        <v>951052.12484592095</v>
      </c>
      <c r="B72" s="42">
        <v>44153</v>
      </c>
    </row>
    <row r="73" spans="1:2" x14ac:dyDescent="0.3">
      <c r="A73" s="36">
        <v>1303766.6860798469</v>
      </c>
      <c r="B73" s="42">
        <v>44153</v>
      </c>
    </row>
    <row r="74" spans="1:2" x14ac:dyDescent="0.3">
      <c r="A74" s="36">
        <v>415598.76055017952</v>
      </c>
      <c r="B74" s="42">
        <v>44153</v>
      </c>
    </row>
    <row r="75" spans="1:2" x14ac:dyDescent="0.3">
      <c r="A75" s="36">
        <v>206983.95168776452</v>
      </c>
      <c r="B75" s="42">
        <v>44153</v>
      </c>
    </row>
    <row r="76" spans="1:2" x14ac:dyDescent="0.3">
      <c r="A76" s="36">
        <v>2998025.5911046229</v>
      </c>
      <c r="B76" s="42">
        <v>44148</v>
      </c>
    </row>
    <row r="77" spans="1:2" x14ac:dyDescent="0.3">
      <c r="A77" s="36">
        <v>3319944.4164566742</v>
      </c>
      <c r="B77" s="42">
        <v>44147</v>
      </c>
    </row>
    <row r="78" spans="1:2" x14ac:dyDescent="0.3">
      <c r="A78" s="36">
        <v>2501735.782225945</v>
      </c>
      <c r="B78" s="42">
        <v>44146</v>
      </c>
    </row>
    <row r="79" spans="1:2" x14ac:dyDescent="0.3">
      <c r="A79" s="36">
        <v>3101347.962031235</v>
      </c>
      <c r="B79" s="42">
        <v>44145</v>
      </c>
    </row>
    <row r="80" spans="1:2" x14ac:dyDescent="0.3">
      <c r="A80" s="36">
        <v>7026882.5657792101</v>
      </c>
      <c r="B80" s="42">
        <v>44144</v>
      </c>
    </row>
    <row r="81" spans="1:2" x14ac:dyDescent="0.3">
      <c r="A81" s="36">
        <v>123561.06887205881</v>
      </c>
      <c r="B81" s="42">
        <v>44148</v>
      </c>
    </row>
    <row r="82" spans="1:2" x14ac:dyDescent="0.3">
      <c r="A82" s="36">
        <v>111135.04746281831</v>
      </c>
      <c r="B82" s="42">
        <v>44145</v>
      </c>
    </row>
    <row r="83" spans="1:2" x14ac:dyDescent="0.3">
      <c r="A83" s="36">
        <v>129064.04329644836</v>
      </c>
      <c r="B83" s="42">
        <v>44147</v>
      </c>
    </row>
    <row r="84" spans="1:2" x14ac:dyDescent="0.3">
      <c r="A84" s="36">
        <v>123802.85787008866</v>
      </c>
      <c r="B84" s="42">
        <v>44146</v>
      </c>
    </row>
    <row r="85" spans="1:2" x14ac:dyDescent="0.3">
      <c r="A85" s="36">
        <v>182297.43518699773</v>
      </c>
      <c r="B85" s="42">
        <v>44148</v>
      </c>
    </row>
    <row r="86" spans="1:2" x14ac:dyDescent="0.3">
      <c r="A86" s="36">
        <v>167497.18215780973</v>
      </c>
      <c r="B86" s="42">
        <v>44145</v>
      </c>
    </row>
    <row r="87" spans="1:2" x14ac:dyDescent="0.3">
      <c r="A87" s="36">
        <v>168404.40203586841</v>
      </c>
      <c r="B87" s="42">
        <v>44147</v>
      </c>
    </row>
    <row r="88" spans="1:2" x14ac:dyDescent="0.3">
      <c r="A88" s="36">
        <v>151074.769238151</v>
      </c>
      <c r="B88" s="42">
        <v>44146</v>
      </c>
    </row>
    <row r="89" spans="1:2" x14ac:dyDescent="0.3">
      <c r="A89" s="36">
        <v>1114396.2203967685</v>
      </c>
      <c r="B89" s="42">
        <v>44148</v>
      </c>
    </row>
    <row r="90" spans="1:2" x14ac:dyDescent="0.3">
      <c r="A90" s="36">
        <v>1113688.5691025408</v>
      </c>
      <c r="B90" s="42">
        <v>44147</v>
      </c>
    </row>
    <row r="91" spans="1:2" x14ac:dyDescent="0.3">
      <c r="A91" s="36">
        <v>889541.66161184094</v>
      </c>
      <c r="B91" s="42">
        <v>44146</v>
      </c>
    </row>
    <row r="92" spans="1:2" x14ac:dyDescent="0.3">
      <c r="A92" s="36">
        <v>1098161.7351996608</v>
      </c>
      <c r="B92" s="42">
        <v>44145</v>
      </c>
    </row>
    <row r="93" spans="1:2" x14ac:dyDescent="0.3">
      <c r="A93" s="36">
        <v>162681.40169104261</v>
      </c>
      <c r="B93" s="42">
        <v>44148</v>
      </c>
    </row>
    <row r="94" spans="1:2" x14ac:dyDescent="0.3">
      <c r="A94" s="36">
        <v>179494.16649598701</v>
      </c>
      <c r="B94" s="42">
        <v>44145</v>
      </c>
    </row>
    <row r="95" spans="1:2" x14ac:dyDescent="0.3">
      <c r="A95" s="36">
        <v>179126.84721316438</v>
      </c>
      <c r="B95" s="42">
        <v>44147</v>
      </c>
    </row>
    <row r="96" spans="1:2" x14ac:dyDescent="0.3">
      <c r="A96" s="36">
        <v>154160.34580429297</v>
      </c>
      <c r="B96" s="42">
        <v>44146</v>
      </c>
    </row>
    <row r="97" spans="1:2" x14ac:dyDescent="0.3">
      <c r="A97" s="36">
        <v>493575.99000116368</v>
      </c>
      <c r="B97" s="42">
        <v>44134</v>
      </c>
    </row>
    <row r="98" spans="1:2" x14ac:dyDescent="0.3">
      <c r="A98" s="36">
        <v>4598397.0920923343</v>
      </c>
      <c r="B98" s="42">
        <v>44138</v>
      </c>
    </row>
    <row r="99" spans="1:2" x14ac:dyDescent="0.3">
      <c r="A99" s="36">
        <v>389675.99276960309</v>
      </c>
      <c r="B99" s="42">
        <v>44139</v>
      </c>
    </row>
    <row r="100" spans="1:2" x14ac:dyDescent="0.3">
      <c r="A100" s="36">
        <v>662581.23145719641</v>
      </c>
      <c r="B100" s="42">
        <v>44140</v>
      </c>
    </row>
    <row r="101" spans="1:2" x14ac:dyDescent="0.3">
      <c r="A101" s="36">
        <v>624618.63215334644</v>
      </c>
      <c r="B101" s="42">
        <v>44140</v>
      </c>
    </row>
    <row r="102" spans="1:2" x14ac:dyDescent="0.3">
      <c r="A102" s="36">
        <v>224094.81814632635</v>
      </c>
      <c r="B102" s="42">
        <v>44140</v>
      </c>
    </row>
    <row r="103" spans="1:2" x14ac:dyDescent="0.3">
      <c r="A103" s="36">
        <v>101475.930273444</v>
      </c>
      <c r="B103" s="42">
        <v>44140</v>
      </c>
    </row>
    <row r="104" spans="1:2" x14ac:dyDescent="0.3">
      <c r="A104" s="36">
        <v>614662.00828599115</v>
      </c>
      <c r="B104" s="42">
        <v>44141</v>
      </c>
    </row>
    <row r="105" spans="1:2" x14ac:dyDescent="0.3">
      <c r="A105" s="36">
        <v>517551.80277343554</v>
      </c>
      <c r="B105" s="42">
        <v>44141</v>
      </c>
    </row>
    <row r="106" spans="1:2" x14ac:dyDescent="0.3">
      <c r="A106" s="36">
        <v>196507.32574101049</v>
      </c>
      <c r="B106" s="42">
        <v>44141</v>
      </c>
    </row>
    <row r="107" spans="1:2" x14ac:dyDescent="0.3">
      <c r="A107" s="36">
        <v>93965.47000910333</v>
      </c>
      <c r="B107" s="42">
        <v>44141</v>
      </c>
    </row>
    <row r="108" spans="1:2" x14ac:dyDescent="0.3">
      <c r="A108" s="36">
        <v>890311.51610415312</v>
      </c>
      <c r="B108" s="42">
        <v>44144</v>
      </c>
    </row>
    <row r="109" spans="1:2" x14ac:dyDescent="0.3">
      <c r="A109" s="36">
        <v>1474704.772060103</v>
      </c>
      <c r="B109" s="42">
        <v>44144</v>
      </c>
    </row>
    <row r="110" spans="1:2" x14ac:dyDescent="0.3">
      <c r="A110" s="36">
        <v>586069.19054406392</v>
      </c>
      <c r="B110" s="42">
        <v>44144</v>
      </c>
    </row>
    <row r="111" spans="1:2" x14ac:dyDescent="0.3">
      <c r="A111" s="36">
        <v>241672.84540772904</v>
      </c>
      <c r="B111" s="42">
        <v>44144</v>
      </c>
    </row>
    <row r="112" spans="1:2" x14ac:dyDescent="0.3">
      <c r="A112" s="36">
        <v>566280.50089606119</v>
      </c>
      <c r="B112" s="42">
        <v>44145</v>
      </c>
    </row>
    <row r="113" spans="1:2" x14ac:dyDescent="0.3">
      <c r="A113" s="36">
        <v>513827.12903749046</v>
      </c>
      <c r="B113" s="42">
        <v>44145</v>
      </c>
    </row>
    <row r="114" spans="1:2" x14ac:dyDescent="0.3">
      <c r="A114" s="36">
        <v>205051.16462454307</v>
      </c>
      <c r="B114" s="42">
        <v>44145</v>
      </c>
    </row>
    <row r="115" spans="1:2" x14ac:dyDescent="0.3">
      <c r="A115" s="36">
        <v>87295.103249674255</v>
      </c>
      <c r="B115" s="42">
        <v>44145</v>
      </c>
    </row>
    <row r="116" spans="1:2" x14ac:dyDescent="0.3">
      <c r="A116" s="36">
        <v>229414.00876420713</v>
      </c>
      <c r="B116" s="42">
        <v>44146</v>
      </c>
    </row>
    <row r="117" spans="1:2" x14ac:dyDescent="0.3">
      <c r="A117" s="36">
        <v>431342.88358423882</v>
      </c>
      <c r="B117" s="42">
        <v>44146</v>
      </c>
    </row>
    <row r="118" spans="1:2" x14ac:dyDescent="0.3">
      <c r="A118" s="36">
        <v>163871.77240439801</v>
      </c>
      <c r="B118" s="42">
        <v>44146</v>
      </c>
    </row>
    <row r="119" spans="1:2" x14ac:dyDescent="0.3">
      <c r="A119" s="36">
        <v>79065.138992313921</v>
      </c>
      <c r="B119" s="42">
        <v>44146</v>
      </c>
    </row>
    <row r="120" spans="1:2" x14ac:dyDescent="0.3">
      <c r="A120" s="36">
        <v>617348.84510667145</v>
      </c>
      <c r="B120" s="42">
        <v>44147</v>
      </c>
    </row>
    <row r="121" spans="1:2" x14ac:dyDescent="0.3">
      <c r="A121" s="36">
        <v>558257.95020809059</v>
      </c>
      <c r="B121" s="42">
        <v>44147</v>
      </c>
    </row>
    <row r="122" spans="1:2" x14ac:dyDescent="0.3">
      <c r="A122" s="36">
        <v>202288.28236388788</v>
      </c>
      <c r="B122" s="42">
        <v>44147</v>
      </c>
    </row>
    <row r="123" spans="1:2" x14ac:dyDescent="0.3">
      <c r="A123" s="36">
        <v>96046.977415837362</v>
      </c>
      <c r="B123" s="42">
        <v>44147</v>
      </c>
    </row>
    <row r="124" spans="1:2" x14ac:dyDescent="0.3">
      <c r="A124" s="36">
        <v>631250.982151406</v>
      </c>
      <c r="B124" s="42">
        <v>44148</v>
      </c>
    </row>
    <row r="125" spans="1:2" x14ac:dyDescent="0.3">
      <c r="A125" s="36">
        <v>562814.9663000193</v>
      </c>
      <c r="B125" s="42">
        <v>44148</v>
      </c>
    </row>
    <row r="126" spans="1:2" x14ac:dyDescent="0.3">
      <c r="A126" s="36">
        <v>180666.54590973331</v>
      </c>
      <c r="B126" s="42">
        <v>44148</v>
      </c>
    </row>
    <row r="127" spans="1:2" x14ac:dyDescent="0.3">
      <c r="A127" s="36">
        <v>101463.87283108372</v>
      </c>
      <c r="B127" s="42">
        <v>44148</v>
      </c>
    </row>
    <row r="128" spans="1:2" x14ac:dyDescent="0.3">
      <c r="A128" s="36">
        <v>1289667.9584177427</v>
      </c>
      <c r="B128" s="42">
        <v>44144</v>
      </c>
    </row>
    <row r="129" spans="1:2" x14ac:dyDescent="0.3">
      <c r="A129" s="36">
        <v>3098816.5914321449</v>
      </c>
      <c r="B129" s="42">
        <v>44141</v>
      </c>
    </row>
    <row r="130" spans="1:2" x14ac:dyDescent="0.3">
      <c r="A130" s="36">
        <v>3316914.3022064287</v>
      </c>
      <c r="B130" s="42">
        <v>44140</v>
      </c>
    </row>
    <row r="131" spans="1:2" x14ac:dyDescent="0.3">
      <c r="A131" s="36">
        <v>703803.74868459476</v>
      </c>
      <c r="B131" s="42">
        <v>44139</v>
      </c>
    </row>
    <row r="132" spans="1:2" x14ac:dyDescent="0.3">
      <c r="A132" s="36">
        <v>343162.91749516316</v>
      </c>
      <c r="B132" s="42">
        <v>44144</v>
      </c>
    </row>
    <row r="133" spans="1:2" x14ac:dyDescent="0.3">
      <c r="A133" s="36">
        <v>123400.26447799784</v>
      </c>
      <c r="B133" s="42">
        <v>44141</v>
      </c>
    </row>
    <row r="134" spans="1:2" x14ac:dyDescent="0.3">
      <c r="A134" s="36">
        <v>126450.2789008504</v>
      </c>
      <c r="B134" s="42">
        <v>44140</v>
      </c>
    </row>
    <row r="135" spans="1:2" x14ac:dyDescent="0.3">
      <c r="A135" s="36">
        <v>491135.43752658227</v>
      </c>
      <c r="B135" s="42">
        <v>44144</v>
      </c>
    </row>
    <row r="136" spans="1:2" x14ac:dyDescent="0.3">
      <c r="A136" s="36">
        <v>147345.79094293926</v>
      </c>
      <c r="B136" s="42">
        <v>44141</v>
      </c>
    </row>
    <row r="137" spans="1:2" x14ac:dyDescent="0.3">
      <c r="A137" s="36">
        <v>176906.86396605565</v>
      </c>
      <c r="B137" s="42">
        <v>44140</v>
      </c>
    </row>
    <row r="138" spans="1:2" x14ac:dyDescent="0.3">
      <c r="A138" s="36">
        <v>3057653.1908881208</v>
      </c>
      <c r="B138" s="42">
        <v>44144</v>
      </c>
    </row>
    <row r="139" spans="1:2" x14ac:dyDescent="0.3">
      <c r="A139" s="36">
        <v>1123348.9440003827</v>
      </c>
      <c r="B139" s="42">
        <v>44141</v>
      </c>
    </row>
    <row r="140" spans="1:2" x14ac:dyDescent="0.3">
      <c r="A140" s="36">
        <v>1171000.4464502123</v>
      </c>
      <c r="B140" s="42">
        <v>44140</v>
      </c>
    </row>
    <row r="141" spans="1:2" x14ac:dyDescent="0.3">
      <c r="A141" s="36">
        <v>470743.15240867657</v>
      </c>
      <c r="B141" s="42">
        <v>44144</v>
      </c>
    </row>
    <row r="142" spans="1:2" x14ac:dyDescent="0.3">
      <c r="A142" s="36">
        <v>166465.98923994822</v>
      </c>
      <c r="B142" s="42">
        <v>44141</v>
      </c>
    </row>
    <row r="143" spans="1:2" x14ac:dyDescent="0.3">
      <c r="A143" s="36">
        <v>195075.96286512207</v>
      </c>
      <c r="B143" s="42">
        <v>44140</v>
      </c>
    </row>
    <row r="144" spans="1:2" x14ac:dyDescent="0.3">
      <c r="A144" s="36">
        <v>91552.832985951129</v>
      </c>
      <c r="B144" s="42">
        <v>44153</v>
      </c>
    </row>
    <row r="145" spans="1:2" x14ac:dyDescent="0.3">
      <c r="A145" s="36">
        <v>115726.7202728719</v>
      </c>
      <c r="B145" s="42">
        <v>44152</v>
      </c>
    </row>
    <row r="146" spans="1:2" x14ac:dyDescent="0.3">
      <c r="A146" s="36">
        <v>456085.77943481464</v>
      </c>
      <c r="B146" s="42">
        <v>44151</v>
      </c>
    </row>
    <row r="147" spans="1:2" x14ac:dyDescent="0.3">
      <c r="A147" s="36">
        <v>1196345.5692829199</v>
      </c>
      <c r="B147" s="42">
        <v>44138</v>
      </c>
    </row>
    <row r="148" spans="1:2" x14ac:dyDescent="0.3">
      <c r="A148" s="36">
        <v>317549.32000072411</v>
      </c>
      <c r="B148" s="42">
        <v>44134</v>
      </c>
    </row>
    <row r="149" spans="1:2" x14ac:dyDescent="0.3">
      <c r="A149" s="36">
        <v>565427.22620251297</v>
      </c>
      <c r="B149" s="42">
        <v>44141</v>
      </c>
    </row>
    <row r="150" spans="1:2" x14ac:dyDescent="0.3">
      <c r="A150" s="36">
        <v>6871080.9507832322</v>
      </c>
      <c r="B150" s="42">
        <v>44140</v>
      </c>
    </row>
    <row r="151" spans="1:2" x14ac:dyDescent="0.3">
      <c r="A151" s="36">
        <v>77412.446389102697</v>
      </c>
      <c r="B151" s="42">
        <v>44139</v>
      </c>
    </row>
    <row r="152" spans="1:2" x14ac:dyDescent="0.3">
      <c r="A152" s="36">
        <v>302636.81447308755</v>
      </c>
      <c r="B152" s="42">
        <v>44140</v>
      </c>
    </row>
    <row r="153" spans="1:2" x14ac:dyDescent="0.3">
      <c r="A153" s="36">
        <v>30743.406727836409</v>
      </c>
      <c r="B153" s="42">
        <v>44141</v>
      </c>
    </row>
    <row r="154" spans="1:2" x14ac:dyDescent="0.3">
      <c r="A154" s="36">
        <v>492089.21253514872</v>
      </c>
      <c r="B154" s="42">
        <v>44140</v>
      </c>
    </row>
    <row r="155" spans="1:2" x14ac:dyDescent="0.3">
      <c r="A155" s="36">
        <v>222503.98546033181</v>
      </c>
      <c r="B155" s="42">
        <v>44141</v>
      </c>
    </row>
    <row r="156" spans="1:2" x14ac:dyDescent="0.3">
      <c r="A156" s="36">
        <v>3252703.287427173</v>
      </c>
      <c r="B156" s="42">
        <v>44140</v>
      </c>
    </row>
    <row r="157" spans="1:2" x14ac:dyDescent="0.3">
      <c r="A157" s="36">
        <v>37843.287759783998</v>
      </c>
      <c r="B157" s="42">
        <v>44139</v>
      </c>
    </row>
    <row r="158" spans="1:2" x14ac:dyDescent="0.3">
      <c r="A158" s="36">
        <v>243940.48633498503</v>
      </c>
      <c r="B158" s="42">
        <v>44155</v>
      </c>
    </row>
    <row r="159" spans="1:2" x14ac:dyDescent="0.3">
      <c r="A159" s="36">
        <v>329047.14951759618</v>
      </c>
      <c r="B159" s="42">
        <v>44154</v>
      </c>
    </row>
    <row r="160" spans="1:2" x14ac:dyDescent="0.3">
      <c r="A160" s="36">
        <v>24080.778143109597</v>
      </c>
      <c r="B160" s="42">
        <v>44141</v>
      </c>
    </row>
    <row r="161" spans="1:2" x14ac:dyDescent="0.3">
      <c r="A161" s="36">
        <v>559557.64620730781</v>
      </c>
      <c r="B161" s="42">
        <v>44140</v>
      </c>
    </row>
    <row r="162" spans="1:2" x14ac:dyDescent="0.3">
      <c r="A162" s="36">
        <v>79885.984743656387</v>
      </c>
      <c r="B162" s="42">
        <v>44139</v>
      </c>
    </row>
    <row r="163" spans="1:2" x14ac:dyDescent="0.3">
      <c r="A163" s="36">
        <v>1168731.8665386317</v>
      </c>
      <c r="B163" s="42">
        <v>44144</v>
      </c>
    </row>
    <row r="164" spans="1:2" x14ac:dyDescent="0.3">
      <c r="A164" s="36">
        <v>827303.58214715507</v>
      </c>
      <c r="B164" s="42">
        <v>44144</v>
      </c>
    </row>
    <row r="165" spans="1:2" x14ac:dyDescent="0.3">
      <c r="A165" s="36">
        <v>385460.80585639353</v>
      </c>
      <c r="B165" s="42">
        <v>44144</v>
      </c>
    </row>
    <row r="166" spans="1:2" x14ac:dyDescent="0.3">
      <c r="A166" s="36">
        <v>170751.60067469793</v>
      </c>
      <c r="B166" s="42">
        <v>44146</v>
      </c>
    </row>
    <row r="167" spans="1:2" x14ac:dyDescent="0.3">
      <c r="A167" s="36">
        <v>224033.2228916942</v>
      </c>
      <c r="B167" s="42">
        <v>44145</v>
      </c>
    </row>
    <row r="168" spans="1:2" x14ac:dyDescent="0.3">
      <c r="A168" s="36">
        <v>11395403.994467234</v>
      </c>
      <c r="B168" s="42">
        <v>44144</v>
      </c>
    </row>
    <row r="169" spans="1:2" x14ac:dyDescent="0.3">
      <c r="A169" s="36">
        <v>19501.431131481684</v>
      </c>
      <c r="B169" s="42">
        <v>44145</v>
      </c>
    </row>
    <row r="170" spans="1:2" x14ac:dyDescent="0.3">
      <c r="A170" s="36">
        <v>297825.33989691531</v>
      </c>
      <c r="B170" s="42">
        <v>44144</v>
      </c>
    </row>
    <row r="171" spans="1:2" x14ac:dyDescent="0.3">
      <c r="A171" s="36">
        <v>109519.61575586771</v>
      </c>
      <c r="B171" s="42">
        <v>44146</v>
      </c>
    </row>
    <row r="172" spans="1:2" x14ac:dyDescent="0.3">
      <c r="A172" s="36">
        <v>108560.86437155886</v>
      </c>
      <c r="B172" s="42">
        <v>44145</v>
      </c>
    </row>
    <row r="173" spans="1:2" x14ac:dyDescent="0.3">
      <c r="A173" s="36">
        <v>4697398.6497329269</v>
      </c>
      <c r="B173" s="42">
        <v>44144</v>
      </c>
    </row>
    <row r="174" spans="1:2" x14ac:dyDescent="0.3">
      <c r="A174" s="36">
        <v>2017728.0183439378</v>
      </c>
      <c r="B174" s="42">
        <v>44158</v>
      </c>
    </row>
    <row r="175" spans="1:2" x14ac:dyDescent="0.3">
      <c r="A175" s="36">
        <v>759203.25760079839</v>
      </c>
      <c r="B175" s="42">
        <v>44160</v>
      </c>
    </row>
    <row r="176" spans="1:2" x14ac:dyDescent="0.3">
      <c r="A176" s="36">
        <v>381939.33407860785</v>
      </c>
      <c r="B176" s="42">
        <v>44159</v>
      </c>
    </row>
    <row r="177" spans="1:2" x14ac:dyDescent="0.3">
      <c r="A177" s="36">
        <v>11033.517003393295</v>
      </c>
      <c r="B177" s="42">
        <v>44145</v>
      </c>
    </row>
    <row r="178" spans="1:2" x14ac:dyDescent="0.3">
      <c r="A178" s="36">
        <v>931887.30953272432</v>
      </c>
      <c r="B178" s="42">
        <v>44145</v>
      </c>
    </row>
    <row r="179" spans="1:2" x14ac:dyDescent="0.3">
      <c r="A179" s="36">
        <v>1744079.7512829404</v>
      </c>
      <c r="B179" s="42">
        <v>44145</v>
      </c>
    </row>
    <row r="180" spans="1:2" x14ac:dyDescent="0.3">
      <c r="A180" s="36">
        <v>119467.8821979887</v>
      </c>
      <c r="B180" s="42">
        <v>44145</v>
      </c>
    </row>
    <row r="181" spans="1:2" x14ac:dyDescent="0.3">
      <c r="A181" s="36">
        <v>1459758.594847043</v>
      </c>
      <c r="B181" s="42">
        <v>44146</v>
      </c>
    </row>
    <row r="182" spans="1:2" x14ac:dyDescent="0.3">
      <c r="A182" s="36">
        <v>511996.54361484013</v>
      </c>
      <c r="B182" s="42">
        <v>44146</v>
      </c>
    </row>
    <row r="183" spans="1:2" x14ac:dyDescent="0.3">
      <c r="A183" s="36">
        <v>207936.09767869351</v>
      </c>
      <c r="B183" s="42">
        <v>44146</v>
      </c>
    </row>
    <row r="184" spans="1:2" x14ac:dyDescent="0.3">
      <c r="A184" s="36">
        <v>86782.543051597662</v>
      </c>
      <c r="B184" s="42">
        <v>44146</v>
      </c>
    </row>
    <row r="185" spans="1:2" x14ac:dyDescent="0.3">
      <c r="A185" s="36">
        <v>376751.06670689891</v>
      </c>
      <c r="B185" s="42">
        <v>44147</v>
      </c>
    </row>
    <row r="186" spans="1:2" x14ac:dyDescent="0.3">
      <c r="A186" s="36">
        <v>1360810.0915031666</v>
      </c>
      <c r="B186" s="42">
        <v>44147</v>
      </c>
    </row>
    <row r="187" spans="1:2" x14ac:dyDescent="0.3">
      <c r="A187" s="36">
        <v>500385.16782275971</v>
      </c>
      <c r="B187" s="42">
        <v>44147</v>
      </c>
    </row>
    <row r="188" spans="1:2" x14ac:dyDescent="0.3">
      <c r="A188" s="36">
        <v>194293.63821691452</v>
      </c>
      <c r="B188" s="42">
        <v>44147</v>
      </c>
    </row>
    <row r="189" spans="1:2" x14ac:dyDescent="0.3">
      <c r="A189" s="36">
        <v>54438.982005175683</v>
      </c>
      <c r="B189" s="42">
        <v>44148</v>
      </c>
    </row>
    <row r="190" spans="1:2" x14ac:dyDescent="0.3">
      <c r="A190" s="36">
        <v>3782027.5194352884</v>
      </c>
      <c r="B190" s="42">
        <v>44147</v>
      </c>
    </row>
    <row r="191" spans="1:2" x14ac:dyDescent="0.3">
      <c r="A191" s="36">
        <v>17068.793235931327</v>
      </c>
      <c r="B191" s="42">
        <v>44148</v>
      </c>
    </row>
    <row r="192" spans="1:2" x14ac:dyDescent="0.3">
      <c r="A192" s="36">
        <v>47772.681897461152</v>
      </c>
      <c r="B192" s="42">
        <v>44148</v>
      </c>
    </row>
    <row r="193" spans="1:2" x14ac:dyDescent="0.3">
      <c r="A193" s="36">
        <v>838527.88037939859</v>
      </c>
      <c r="B193" s="42">
        <v>44147</v>
      </c>
    </row>
    <row r="194" spans="1:2" x14ac:dyDescent="0.3">
      <c r="A194" s="36">
        <v>570775.30193404725</v>
      </c>
      <c r="B194" s="42">
        <v>44162</v>
      </c>
    </row>
    <row r="195" spans="1:2" x14ac:dyDescent="0.3">
      <c r="A195" s="36">
        <v>660531.30722727499</v>
      </c>
      <c r="B195" s="42">
        <v>44161</v>
      </c>
    </row>
    <row r="196" spans="1:2" x14ac:dyDescent="0.3">
      <c r="A196" s="36">
        <v>19873.497441741387</v>
      </c>
      <c r="B196" s="42">
        <v>44148</v>
      </c>
    </row>
    <row r="197" spans="1:2" x14ac:dyDescent="0.3">
      <c r="A197" s="36">
        <v>6360243.1854910124</v>
      </c>
      <c r="B197" s="42">
        <v>44148</v>
      </c>
    </row>
    <row r="198" spans="1:2" x14ac:dyDescent="0.3">
      <c r="A198" s="36">
        <v>131021.1035591907</v>
      </c>
      <c r="B198" s="42">
        <v>44148</v>
      </c>
    </row>
    <row r="199" spans="1:2" x14ac:dyDescent="0.3">
      <c r="A199" s="36">
        <v>6063764.2456269609</v>
      </c>
      <c r="B199" s="42">
        <v>44151</v>
      </c>
    </row>
    <row r="200" spans="1:2" x14ac:dyDescent="0.3">
      <c r="A200" s="36">
        <v>169175.62170449246</v>
      </c>
      <c r="B200" s="42">
        <v>44151</v>
      </c>
    </row>
    <row r="201" spans="1:2" x14ac:dyDescent="0.3">
      <c r="A201" s="36">
        <v>3063601.2301065293</v>
      </c>
      <c r="B201" s="42">
        <v>44151</v>
      </c>
    </row>
    <row r="202" spans="1:2" x14ac:dyDescent="0.3">
      <c r="A202" s="36">
        <v>496292.454218434</v>
      </c>
      <c r="B202" s="42">
        <v>44151</v>
      </c>
    </row>
    <row r="203" spans="1:2" x14ac:dyDescent="0.3">
      <c r="A203" s="36">
        <v>1106779.6776382427</v>
      </c>
      <c r="B203" s="42">
        <v>44144</v>
      </c>
    </row>
    <row r="204" spans="1:2" x14ac:dyDescent="0.3">
      <c r="A204" s="36">
        <v>2652357.9844205575</v>
      </c>
      <c r="B204" s="42">
        <v>44144</v>
      </c>
    </row>
    <row r="205" spans="1:2" x14ac:dyDescent="0.3">
      <c r="A205" s="36">
        <v>874522.97155327757</v>
      </c>
      <c r="B205" s="42">
        <v>44144</v>
      </c>
    </row>
    <row r="206" spans="1:2" x14ac:dyDescent="0.3">
      <c r="A206" s="36">
        <v>448786.53041007958</v>
      </c>
      <c r="B206" s="42">
        <v>44144</v>
      </c>
    </row>
    <row r="207" spans="1:2" x14ac:dyDescent="0.3">
      <c r="A207" s="36">
        <v>791167.64214810124</v>
      </c>
      <c r="B207" s="42">
        <v>44145</v>
      </c>
    </row>
    <row r="208" spans="1:2" x14ac:dyDescent="0.3">
      <c r="A208" s="36">
        <v>595979.62995298952</v>
      </c>
      <c r="B208" s="42">
        <v>44145</v>
      </c>
    </row>
    <row r="209" spans="1:2" x14ac:dyDescent="0.3">
      <c r="A209" s="36">
        <v>191945.00674398994</v>
      </c>
      <c r="B209" s="42">
        <v>44145</v>
      </c>
    </row>
    <row r="210" spans="1:2" x14ac:dyDescent="0.3">
      <c r="A210" s="36">
        <v>2048531.8429096569</v>
      </c>
      <c r="B210" s="42">
        <v>44148</v>
      </c>
    </row>
    <row r="211" spans="1:2" x14ac:dyDescent="0.3">
      <c r="A211" s="36">
        <v>2482974.6930237832</v>
      </c>
      <c r="B211" s="42">
        <v>44148</v>
      </c>
    </row>
    <row r="212" spans="1:2" x14ac:dyDescent="0.3">
      <c r="A212" s="36">
        <v>823257.70969467494</v>
      </c>
      <c r="B212" s="42">
        <v>44148</v>
      </c>
    </row>
    <row r="213" spans="1:2" x14ac:dyDescent="0.3">
      <c r="A213" s="36">
        <v>413994.95952361019</v>
      </c>
      <c r="B213" s="42">
        <v>44148</v>
      </c>
    </row>
    <row r="214" spans="1:2" x14ac:dyDescent="0.3">
      <c r="A214" s="36">
        <v>4320958.4848715216</v>
      </c>
      <c r="B214" s="42">
        <v>44151</v>
      </c>
    </row>
    <row r="215" spans="1:2" x14ac:dyDescent="0.3">
      <c r="A215" s="36">
        <v>7104140.3967332784</v>
      </c>
      <c r="B215" s="42">
        <v>44151</v>
      </c>
    </row>
    <row r="216" spans="1:2" x14ac:dyDescent="0.3">
      <c r="A216" s="36">
        <v>2338716.4501021495</v>
      </c>
      <c r="B216" s="42">
        <v>44151</v>
      </c>
    </row>
    <row r="217" spans="1:2" x14ac:dyDescent="0.3">
      <c r="A217" s="36">
        <v>1191330.3034742707</v>
      </c>
      <c r="B217" s="42">
        <v>44151</v>
      </c>
    </row>
    <row r="218" spans="1:2" x14ac:dyDescent="0.3">
      <c r="A218" s="36">
        <v>1655723.9703916502</v>
      </c>
      <c r="B218" s="42">
        <v>44152</v>
      </c>
    </row>
    <row r="219" spans="1:2" x14ac:dyDescent="0.3">
      <c r="A219" s="36">
        <v>1644412.5325703858</v>
      </c>
      <c r="B219" s="42">
        <v>44152</v>
      </c>
    </row>
    <row r="220" spans="1:2" x14ac:dyDescent="0.3">
      <c r="A220" s="36">
        <v>555870.15188759915</v>
      </c>
      <c r="B220" s="42">
        <v>44152</v>
      </c>
    </row>
    <row r="221" spans="1:2" x14ac:dyDescent="0.3">
      <c r="A221" s="36">
        <v>296067.075179671</v>
      </c>
      <c r="B221" s="42">
        <v>44152</v>
      </c>
    </row>
    <row r="222" spans="1:2" x14ac:dyDescent="0.3">
      <c r="A222" s="36">
        <v>90169.228872256252</v>
      </c>
      <c r="B222" s="42">
        <v>44153</v>
      </c>
    </row>
    <row r="223" spans="1:2" x14ac:dyDescent="0.3">
      <c r="A223" s="36">
        <v>60520.793045452745</v>
      </c>
      <c r="B223" s="42">
        <v>44153</v>
      </c>
    </row>
    <row r="224" spans="1:2" x14ac:dyDescent="0.3">
      <c r="A224" s="36">
        <v>324050.41541353863</v>
      </c>
      <c r="B224" s="42">
        <v>44154</v>
      </c>
    </row>
    <row r="225" spans="1:2" x14ac:dyDescent="0.3">
      <c r="A225" s="36">
        <v>1187558.2371946431</v>
      </c>
      <c r="B225" s="42">
        <v>44153</v>
      </c>
    </row>
    <row r="226" spans="1:2" x14ac:dyDescent="0.3">
      <c r="A226" s="36">
        <v>4465375.858469923</v>
      </c>
      <c r="B226" s="42">
        <v>44152</v>
      </c>
    </row>
    <row r="227" spans="1:2" x14ac:dyDescent="0.3">
      <c r="A227" s="36">
        <v>37170.61356680531</v>
      </c>
      <c r="B227" s="42">
        <v>44153</v>
      </c>
    </row>
    <row r="228" spans="1:2" x14ac:dyDescent="0.3">
      <c r="A228" s="36">
        <v>178109.39722038349</v>
      </c>
      <c r="B228" s="42">
        <v>44152</v>
      </c>
    </row>
    <row r="229" spans="1:2" x14ac:dyDescent="0.3">
      <c r="A229" s="36">
        <v>19731.378756675898</v>
      </c>
      <c r="B229" s="42">
        <v>44154</v>
      </c>
    </row>
    <row r="230" spans="1:2" x14ac:dyDescent="0.3">
      <c r="A230" s="36">
        <v>96031.485780675444</v>
      </c>
      <c r="B230" s="42">
        <v>44153</v>
      </c>
    </row>
    <row r="231" spans="1:2" x14ac:dyDescent="0.3">
      <c r="A231" s="36">
        <v>12893.793657094242</v>
      </c>
      <c r="B231" s="42">
        <v>44152</v>
      </c>
    </row>
    <row r="232" spans="1:2" x14ac:dyDescent="0.3">
      <c r="A232" s="36">
        <v>161800.56785067634</v>
      </c>
      <c r="B232" s="42">
        <v>44154</v>
      </c>
    </row>
    <row r="233" spans="1:2" x14ac:dyDescent="0.3">
      <c r="A233" s="36">
        <v>522034.26277918473</v>
      </c>
      <c r="B233" s="42">
        <v>44153</v>
      </c>
    </row>
    <row r="234" spans="1:2" x14ac:dyDescent="0.3">
      <c r="A234" s="36">
        <v>2236157.4323046878</v>
      </c>
      <c r="B234" s="42">
        <v>44152</v>
      </c>
    </row>
    <row r="235" spans="1:2" x14ac:dyDescent="0.3">
      <c r="A235" s="36">
        <v>753771.89501026925</v>
      </c>
      <c r="B235" s="42">
        <v>44166</v>
      </c>
    </row>
    <row r="236" spans="1:2" x14ac:dyDescent="0.3">
      <c r="A236" s="36">
        <v>799360.71450257068</v>
      </c>
      <c r="B236" s="42">
        <v>44168</v>
      </c>
    </row>
    <row r="237" spans="1:2" x14ac:dyDescent="0.3">
      <c r="A237" s="36">
        <v>11335.428746525307</v>
      </c>
      <c r="B237" s="42">
        <v>44154</v>
      </c>
    </row>
    <row r="238" spans="1:2" x14ac:dyDescent="0.3">
      <c r="A238" s="36">
        <v>2231867.1368376701</v>
      </c>
      <c r="B238" s="42">
        <v>44165</v>
      </c>
    </row>
    <row r="239" spans="1:2" x14ac:dyDescent="0.3">
      <c r="A239" s="36">
        <v>848914.11301857675</v>
      </c>
      <c r="B239" s="42">
        <v>44167</v>
      </c>
    </row>
    <row r="240" spans="1:2" x14ac:dyDescent="0.3">
      <c r="A240" s="36">
        <v>102794.95171736868</v>
      </c>
      <c r="B240" s="42">
        <v>44153</v>
      </c>
    </row>
    <row r="241" spans="1:2" x14ac:dyDescent="0.3">
      <c r="A241" s="36">
        <v>77258.19521831708</v>
      </c>
      <c r="B241" s="42">
        <v>44153</v>
      </c>
    </row>
    <row r="242" spans="1:2" x14ac:dyDescent="0.3">
      <c r="A242" s="36">
        <v>212035.17246366569</v>
      </c>
      <c r="B242" s="42">
        <v>44154</v>
      </c>
    </row>
    <row r="243" spans="1:2" x14ac:dyDescent="0.3">
      <c r="A243" s="36">
        <v>975746.33295689325</v>
      </c>
      <c r="B243" s="42">
        <v>44154</v>
      </c>
    </row>
    <row r="244" spans="1:2" x14ac:dyDescent="0.3">
      <c r="A244" s="36">
        <v>284352.75975151605</v>
      </c>
      <c r="B244" s="42">
        <v>44154</v>
      </c>
    </row>
    <row r="245" spans="1:2" x14ac:dyDescent="0.3">
      <c r="A245" s="36">
        <v>159897.31206356487</v>
      </c>
      <c r="B245" s="42">
        <v>44154</v>
      </c>
    </row>
    <row r="246" spans="1:2" x14ac:dyDescent="0.3">
      <c r="A246" s="36">
        <v>1864342.3148718097</v>
      </c>
      <c r="B246" s="42">
        <v>44155</v>
      </c>
    </row>
    <row r="247" spans="1:2" x14ac:dyDescent="0.3">
      <c r="A247" s="36">
        <v>2446653.0323918667</v>
      </c>
      <c r="B247" s="42">
        <v>44155</v>
      </c>
    </row>
    <row r="248" spans="1:2" x14ac:dyDescent="0.3">
      <c r="A248" s="36">
        <v>810909.39278686245</v>
      </c>
      <c r="B248" s="42">
        <v>44155</v>
      </c>
    </row>
    <row r="249" spans="1:2" x14ac:dyDescent="0.3">
      <c r="A249" s="36">
        <v>379217.35380343348</v>
      </c>
      <c r="B249" s="42">
        <v>44155</v>
      </c>
    </row>
    <row r="250" spans="1:2" x14ac:dyDescent="0.3">
      <c r="A250" s="36">
        <v>5141408.3469596449</v>
      </c>
      <c r="B250" s="42">
        <v>44158</v>
      </c>
    </row>
    <row r="251" spans="1:2" x14ac:dyDescent="0.3">
      <c r="A251" s="36">
        <v>384382.7702087193</v>
      </c>
      <c r="B251" s="42">
        <v>44158</v>
      </c>
    </row>
    <row r="252" spans="1:2" x14ac:dyDescent="0.3">
      <c r="A252" s="36">
        <v>2991888.0196266095</v>
      </c>
      <c r="B252" s="42">
        <v>44158</v>
      </c>
    </row>
    <row r="253" spans="1:2" x14ac:dyDescent="0.3">
      <c r="A253" s="36">
        <v>36164.642357413097</v>
      </c>
      <c r="B253" s="42">
        <v>44169</v>
      </c>
    </row>
    <row r="254" spans="1:2" x14ac:dyDescent="0.3">
      <c r="A254" s="36">
        <v>434185.98188822001</v>
      </c>
      <c r="B254" s="42">
        <v>44158</v>
      </c>
    </row>
    <row r="255" spans="1:2" x14ac:dyDescent="0.3">
      <c r="A255" s="36">
        <v>63639.952311582725</v>
      </c>
      <c r="B255" s="42">
        <v>44158</v>
      </c>
    </row>
    <row r="256" spans="1:2" x14ac:dyDescent="0.3">
      <c r="A256" s="36">
        <v>2317814.4636068447</v>
      </c>
      <c r="B256" s="42">
        <v>44158</v>
      </c>
    </row>
    <row r="257" spans="1:2" x14ac:dyDescent="0.3">
      <c r="A257" s="36">
        <v>1859518.4718732822</v>
      </c>
      <c r="B257" s="42">
        <v>44159</v>
      </c>
    </row>
    <row r="258" spans="1:2" x14ac:dyDescent="0.3">
      <c r="A258" s="36">
        <v>1785096.929627175</v>
      </c>
      <c r="B258" s="42">
        <v>44159</v>
      </c>
    </row>
    <row r="259" spans="1:2" x14ac:dyDescent="0.3">
      <c r="A259" s="36">
        <v>667080.5852515127</v>
      </c>
      <c r="B259" s="42">
        <v>44159</v>
      </c>
    </row>
    <row r="260" spans="1:2" x14ac:dyDescent="0.3">
      <c r="A260" s="36">
        <v>283873.04728393327</v>
      </c>
      <c r="B260" s="42">
        <v>44159</v>
      </c>
    </row>
    <row r="261" spans="1:2" x14ac:dyDescent="0.3">
      <c r="A261" s="36">
        <v>1448012.6488957419</v>
      </c>
      <c r="B261" s="42">
        <v>44160</v>
      </c>
    </row>
    <row r="262" spans="1:2" x14ac:dyDescent="0.3">
      <c r="A262" s="36">
        <v>905137.73722792359</v>
      </c>
      <c r="B262" s="42">
        <v>44160</v>
      </c>
    </row>
    <row r="263" spans="1:2" x14ac:dyDescent="0.3">
      <c r="A263" s="36">
        <v>308003.08555970259</v>
      </c>
      <c r="B263" s="42">
        <v>44160</v>
      </c>
    </row>
    <row r="264" spans="1:2" x14ac:dyDescent="0.3">
      <c r="A264" s="36">
        <v>118392.72384256046</v>
      </c>
      <c r="B264" s="42">
        <v>44160</v>
      </c>
    </row>
    <row r="265" spans="1:2" x14ac:dyDescent="0.3">
      <c r="A265" s="36">
        <v>233763.23084545066</v>
      </c>
      <c r="B265" s="42">
        <v>44174</v>
      </c>
    </row>
    <row r="266" spans="1:2" x14ac:dyDescent="0.3">
      <c r="A266" s="36">
        <v>887272.08498822863</v>
      </c>
      <c r="B266" s="44">
        <v>44158</v>
      </c>
    </row>
    <row r="267" spans="1:2" x14ac:dyDescent="0.3">
      <c r="A267" s="36">
        <v>272685.0049294557</v>
      </c>
      <c r="B267" s="42">
        <v>44158</v>
      </c>
    </row>
    <row r="268" spans="1:2" x14ac:dyDescent="0.3">
      <c r="A268" s="36">
        <v>836296.5644144956</v>
      </c>
      <c r="B268" s="42">
        <v>44158</v>
      </c>
    </row>
    <row r="269" spans="1:2" x14ac:dyDescent="0.3">
      <c r="A269" s="36">
        <v>1161726.5092069991</v>
      </c>
      <c r="B269" s="42">
        <v>44158</v>
      </c>
    </row>
    <row r="270" spans="1:2" x14ac:dyDescent="0.3">
      <c r="A270" s="36">
        <v>448679.53127171274</v>
      </c>
      <c r="B270" s="42">
        <v>44161</v>
      </c>
    </row>
    <row r="271" spans="1:2" x14ac:dyDescent="0.3">
      <c r="A271" s="36">
        <v>148539.22062800472</v>
      </c>
      <c r="B271" s="42">
        <v>44161</v>
      </c>
    </row>
    <row r="272" spans="1:2" x14ac:dyDescent="0.3">
      <c r="A272" s="36">
        <v>66128.119402949538</v>
      </c>
      <c r="B272" s="42">
        <v>44161</v>
      </c>
    </row>
    <row r="273" spans="1:2" x14ac:dyDescent="0.3">
      <c r="A273" s="36">
        <v>159074.2285202432</v>
      </c>
      <c r="B273" s="42">
        <v>44175</v>
      </c>
    </row>
    <row r="274" spans="1:2" x14ac:dyDescent="0.3">
      <c r="A274" s="36">
        <v>3748666.509125168</v>
      </c>
      <c r="B274" s="42">
        <v>44193</v>
      </c>
    </row>
    <row r="275" spans="1:2" x14ac:dyDescent="0.3">
      <c r="A275" s="36">
        <v>55095.131523813659</v>
      </c>
      <c r="B275" s="42">
        <v>44189</v>
      </c>
    </row>
    <row r="276" spans="1:2" x14ac:dyDescent="0.3">
      <c r="A276" s="36">
        <v>4562165.7729739035</v>
      </c>
      <c r="B276" s="42">
        <v>44159</v>
      </c>
    </row>
    <row r="277" spans="1:2" x14ac:dyDescent="0.3">
      <c r="A277" s="36">
        <v>3364175.2362180534</v>
      </c>
      <c r="B277" s="42">
        <v>44187</v>
      </c>
    </row>
    <row r="278" spans="1:2" x14ac:dyDescent="0.3">
      <c r="A278" s="36">
        <v>2622312.9402508717</v>
      </c>
      <c r="B278" s="42">
        <v>44186</v>
      </c>
    </row>
    <row r="279" spans="1:2" x14ac:dyDescent="0.3">
      <c r="A279" s="36">
        <v>474800.11532094149</v>
      </c>
      <c r="B279" s="42">
        <v>44162</v>
      </c>
    </row>
    <row r="280" spans="1:2" x14ac:dyDescent="0.3">
      <c r="A280" s="36">
        <v>6988752.0267462442</v>
      </c>
      <c r="B280" s="42">
        <v>44161</v>
      </c>
    </row>
    <row r="281" spans="1:2" x14ac:dyDescent="0.3">
      <c r="A281" s="36">
        <v>820312.50930990046</v>
      </c>
      <c r="B281" s="42">
        <v>44160</v>
      </c>
    </row>
    <row r="282" spans="1:2" x14ac:dyDescent="0.3">
      <c r="A282" s="36">
        <v>10093461.606276026</v>
      </c>
      <c r="B282" s="42">
        <v>44158</v>
      </c>
    </row>
    <row r="283" spans="1:2" x14ac:dyDescent="0.3">
      <c r="A283" s="36">
        <v>140901.41406122112</v>
      </c>
      <c r="B283" s="42">
        <v>44193</v>
      </c>
    </row>
    <row r="284" spans="1:2" x14ac:dyDescent="0.3">
      <c r="A284" s="36">
        <v>165636.90135662386</v>
      </c>
      <c r="B284" s="42">
        <v>44186</v>
      </c>
    </row>
    <row r="285" spans="1:2" x14ac:dyDescent="0.3">
      <c r="A285" s="36">
        <v>173590.7432254414</v>
      </c>
      <c r="B285" s="42">
        <v>44188</v>
      </c>
    </row>
    <row r="286" spans="1:2" x14ac:dyDescent="0.3">
      <c r="A286" s="36">
        <v>183382.20798646857</v>
      </c>
      <c r="B286" s="42">
        <v>44187</v>
      </c>
    </row>
    <row r="287" spans="1:2" x14ac:dyDescent="0.3">
      <c r="A287" s="36">
        <v>318973.2722383113</v>
      </c>
      <c r="B287" s="42">
        <v>44161</v>
      </c>
    </row>
    <row r="288" spans="1:2" x14ac:dyDescent="0.3">
      <c r="A288" s="36">
        <v>56191.99390889566</v>
      </c>
      <c r="B288" s="42">
        <v>44160</v>
      </c>
    </row>
    <row r="289" spans="1:2" x14ac:dyDescent="0.3">
      <c r="A289" s="36">
        <v>208842.0524036749</v>
      </c>
      <c r="B289" s="42">
        <v>44159</v>
      </c>
    </row>
    <row r="290" spans="1:2" x14ac:dyDescent="0.3">
      <c r="A290" s="36">
        <v>22914.205571627939</v>
      </c>
      <c r="B290" s="42">
        <v>44158</v>
      </c>
    </row>
    <row r="291" spans="1:2" x14ac:dyDescent="0.3">
      <c r="A291" s="36">
        <v>281369.94695681432</v>
      </c>
      <c r="B291" s="42">
        <v>44193</v>
      </c>
    </row>
    <row r="292" spans="1:2" x14ac:dyDescent="0.3">
      <c r="A292" s="36">
        <v>278799.46587300516</v>
      </c>
      <c r="B292" s="42">
        <v>44188</v>
      </c>
    </row>
    <row r="293" spans="1:2" x14ac:dyDescent="0.3">
      <c r="A293" s="36">
        <v>272480.78011929989</v>
      </c>
      <c r="B293" s="42">
        <v>44187</v>
      </c>
    </row>
    <row r="294" spans="1:2" x14ac:dyDescent="0.3">
      <c r="A294" s="36">
        <v>194450.05504262936</v>
      </c>
      <c r="B294" s="42">
        <v>44186</v>
      </c>
    </row>
    <row r="295" spans="1:2" x14ac:dyDescent="0.3">
      <c r="A295" s="36">
        <v>28540.120943092006</v>
      </c>
      <c r="B295" s="42">
        <v>44162</v>
      </c>
    </row>
    <row r="296" spans="1:2" x14ac:dyDescent="0.3">
      <c r="A296" s="36">
        <v>556448.6807681619</v>
      </c>
      <c r="B296" s="42">
        <v>44161</v>
      </c>
    </row>
    <row r="297" spans="1:2" x14ac:dyDescent="0.3">
      <c r="A297" s="36">
        <v>69321.866585741111</v>
      </c>
      <c r="B297" s="42">
        <v>44160</v>
      </c>
    </row>
    <row r="298" spans="1:2" x14ac:dyDescent="0.3">
      <c r="A298" s="36">
        <v>332643.56570386013</v>
      </c>
      <c r="B298" s="42">
        <v>44159</v>
      </c>
    </row>
    <row r="299" spans="1:2" x14ac:dyDescent="0.3">
      <c r="A299" s="36">
        <v>713199.21072075365</v>
      </c>
      <c r="B299" s="42">
        <v>44193</v>
      </c>
    </row>
    <row r="300" spans="1:2" x14ac:dyDescent="0.3">
      <c r="A300" s="36">
        <v>39697.259578193829</v>
      </c>
      <c r="B300" s="42">
        <v>44189</v>
      </c>
    </row>
    <row r="301" spans="1:2" x14ac:dyDescent="0.3">
      <c r="A301" s="36">
        <v>2540221.5126086334</v>
      </c>
      <c r="B301" s="42">
        <v>44159</v>
      </c>
    </row>
    <row r="302" spans="1:2" x14ac:dyDescent="0.3">
      <c r="A302" s="36">
        <v>821603.41259973205</v>
      </c>
      <c r="B302" s="42">
        <v>44188</v>
      </c>
    </row>
    <row r="303" spans="1:2" x14ac:dyDescent="0.3">
      <c r="A303" s="36">
        <v>1759759.8666172477</v>
      </c>
      <c r="B303" s="42">
        <v>44187</v>
      </c>
    </row>
    <row r="304" spans="1:2" x14ac:dyDescent="0.3">
      <c r="A304" s="36">
        <v>3530766.2899579518</v>
      </c>
      <c r="B304" s="42">
        <v>44161</v>
      </c>
    </row>
    <row r="305" spans="1:2" x14ac:dyDescent="0.3">
      <c r="A305" s="36">
        <v>1780818.5504424418</v>
      </c>
      <c r="B305" s="42">
        <v>44186</v>
      </c>
    </row>
    <row r="306" spans="1:2" x14ac:dyDescent="0.3">
      <c r="A306" s="36">
        <v>224541.40910625298</v>
      </c>
      <c r="B306" s="42">
        <v>44162</v>
      </c>
    </row>
    <row r="307" spans="1:2" x14ac:dyDescent="0.3">
      <c r="A307" s="36">
        <v>476336.76156596059</v>
      </c>
      <c r="B307" s="42">
        <v>44160</v>
      </c>
    </row>
    <row r="308" spans="1:2" x14ac:dyDescent="0.3">
      <c r="A308" s="36">
        <v>245632.14710570624</v>
      </c>
      <c r="B308" s="42">
        <v>44193</v>
      </c>
    </row>
    <row r="309" spans="1:2" x14ac:dyDescent="0.3">
      <c r="A309" s="36">
        <v>74933.837433469249</v>
      </c>
      <c r="B309" s="42">
        <v>44160</v>
      </c>
    </row>
    <row r="310" spans="1:2" x14ac:dyDescent="0.3">
      <c r="A310" s="36">
        <v>603494.29453849129</v>
      </c>
      <c r="B310" s="42">
        <v>44188</v>
      </c>
    </row>
    <row r="311" spans="1:2" x14ac:dyDescent="0.3">
      <c r="A311" s="36">
        <v>392278.72592482157</v>
      </c>
      <c r="B311" s="42">
        <v>44159</v>
      </c>
    </row>
    <row r="312" spans="1:2" x14ac:dyDescent="0.3">
      <c r="A312" s="36">
        <v>582744.46079056489</v>
      </c>
      <c r="B312" s="42">
        <v>44176</v>
      </c>
    </row>
    <row r="313" spans="1:2" x14ac:dyDescent="0.3">
      <c r="A313" s="36">
        <v>729139.47850923811</v>
      </c>
      <c r="B313" s="42">
        <v>44175</v>
      </c>
    </row>
    <row r="314" spans="1:2" x14ac:dyDescent="0.3">
      <c r="A314" s="36">
        <v>185476.45801373079</v>
      </c>
      <c r="B314" s="42">
        <v>44182</v>
      </c>
    </row>
    <row r="315" spans="1:2" x14ac:dyDescent="0.3">
      <c r="A315" s="36">
        <v>644066.1831888936</v>
      </c>
      <c r="B315" s="42">
        <v>44187</v>
      </c>
    </row>
    <row r="316" spans="1:2" x14ac:dyDescent="0.3">
      <c r="A316" s="36">
        <v>1979491.8338993755</v>
      </c>
      <c r="B316" s="42">
        <v>44186</v>
      </c>
    </row>
    <row r="317" spans="1:2" x14ac:dyDescent="0.3">
      <c r="A317" s="36">
        <v>47856.312739773886</v>
      </c>
      <c r="B317" s="42">
        <v>44183</v>
      </c>
    </row>
    <row r="318" spans="1:2" x14ac:dyDescent="0.3">
      <c r="A318" s="36">
        <v>847259.3274229836</v>
      </c>
      <c r="B318" s="42">
        <v>44174</v>
      </c>
    </row>
    <row r="319" spans="1:2" x14ac:dyDescent="0.3">
      <c r="A319" s="36">
        <v>773095.95705342363</v>
      </c>
      <c r="B319" s="42">
        <v>44173</v>
      </c>
    </row>
    <row r="320" spans="1:2" x14ac:dyDescent="0.3">
      <c r="A320" s="36">
        <v>247355.40649653968</v>
      </c>
      <c r="B320" s="42">
        <v>44181</v>
      </c>
    </row>
    <row r="321" spans="1:2" x14ac:dyDescent="0.3">
      <c r="A321" s="36">
        <v>515299.69240954559</v>
      </c>
      <c r="B321" s="42">
        <v>44161</v>
      </c>
    </row>
    <row r="322" spans="1:2" x14ac:dyDescent="0.3">
      <c r="A322" s="36">
        <v>2353448.9426967157</v>
      </c>
      <c r="B322" s="42">
        <v>44172</v>
      </c>
    </row>
    <row r="323" spans="1:2" x14ac:dyDescent="0.3">
      <c r="A323" s="36">
        <v>260671.98265175949</v>
      </c>
      <c r="B323" s="42">
        <v>44180</v>
      </c>
    </row>
    <row r="324" spans="1:2" x14ac:dyDescent="0.3">
      <c r="A324" s="36">
        <v>1468449.5201867672</v>
      </c>
      <c r="B324" s="42">
        <v>44179</v>
      </c>
    </row>
    <row r="325" spans="1:2" x14ac:dyDescent="0.3">
      <c r="A325" s="36">
        <v>33015.774485181682</v>
      </c>
      <c r="B325" s="42">
        <v>44162</v>
      </c>
    </row>
    <row r="326" spans="1:2" x14ac:dyDescent="0.3">
      <c r="A326" s="36">
        <v>2592254.7199822655</v>
      </c>
      <c r="B326" s="42">
        <v>44134</v>
      </c>
    </row>
    <row r="327" spans="1:2" x14ac:dyDescent="0.3">
      <c r="A327" s="36">
        <v>4502304.0699824225</v>
      </c>
      <c r="B327" s="42">
        <v>44134</v>
      </c>
    </row>
    <row r="328" spans="1:2" x14ac:dyDescent="0.3">
      <c r="A328" s="36">
        <v>1536860.9500084242</v>
      </c>
      <c r="B328" s="42">
        <v>44134</v>
      </c>
    </row>
    <row r="329" spans="1:2" x14ac:dyDescent="0.3">
      <c r="A329" s="36">
        <v>671449.76000262692</v>
      </c>
      <c r="B329" s="42">
        <v>44134</v>
      </c>
    </row>
    <row r="330" spans="1:2" x14ac:dyDescent="0.3">
      <c r="A330" s="36">
        <v>610591.75595030119</v>
      </c>
      <c r="B330" s="42">
        <v>44138</v>
      </c>
    </row>
    <row r="331" spans="1:2" x14ac:dyDescent="0.3">
      <c r="A331" s="36">
        <v>3704532.1705259345</v>
      </c>
      <c r="B331" s="42">
        <v>44138</v>
      </c>
    </row>
    <row r="332" spans="1:2" x14ac:dyDescent="0.3">
      <c r="A332" s="36">
        <v>1538097.933886609</v>
      </c>
      <c r="B332" s="42">
        <v>44138</v>
      </c>
    </row>
    <row r="333" spans="1:2" x14ac:dyDescent="0.3">
      <c r="A333" s="36">
        <v>1154631.231870088</v>
      </c>
      <c r="B333" s="42">
        <v>44165</v>
      </c>
    </row>
    <row r="334" spans="1:2" x14ac:dyDescent="0.3">
      <c r="A334" s="36">
        <v>302953.47870415606</v>
      </c>
      <c r="B334" s="42">
        <v>44166</v>
      </c>
    </row>
    <row r="335" spans="1:2" x14ac:dyDescent="0.3">
      <c r="A335" s="36">
        <v>113161.54370640653</v>
      </c>
      <c r="B335" s="42">
        <v>44167</v>
      </c>
    </row>
    <row r="336" spans="1:2" x14ac:dyDescent="0.3">
      <c r="A336" s="36">
        <v>118538.02876532024</v>
      </c>
      <c r="B336" s="42">
        <v>44168</v>
      </c>
    </row>
    <row r="337" spans="1:2" x14ac:dyDescent="0.3">
      <c r="A337" s="36">
        <v>569087.74089673592</v>
      </c>
      <c r="B337" s="42">
        <v>44169</v>
      </c>
    </row>
    <row r="338" spans="1:2" x14ac:dyDescent="0.3">
      <c r="A338" s="36">
        <v>2711563.0883585969</v>
      </c>
      <c r="B338" s="42">
        <v>44168</v>
      </c>
    </row>
    <row r="339" spans="1:2" x14ac:dyDescent="0.3">
      <c r="A339" s="36">
        <v>192169.72529444832</v>
      </c>
      <c r="B339" s="42">
        <v>44167</v>
      </c>
    </row>
    <row r="340" spans="1:2" x14ac:dyDescent="0.3">
      <c r="A340" s="36">
        <v>4026761.8327117516</v>
      </c>
      <c r="B340" s="42">
        <v>44166</v>
      </c>
    </row>
    <row r="341" spans="1:2" x14ac:dyDescent="0.3">
      <c r="A341" s="36">
        <v>142422.42116870868</v>
      </c>
      <c r="B341" s="42">
        <v>44168</v>
      </c>
    </row>
    <row r="342" spans="1:2" x14ac:dyDescent="0.3">
      <c r="A342" s="36">
        <v>15705.990604255283</v>
      </c>
      <c r="B342" s="42">
        <v>44167</v>
      </c>
    </row>
    <row r="343" spans="1:2" x14ac:dyDescent="0.3">
      <c r="A343" s="36">
        <v>35509.629078256541</v>
      </c>
      <c r="B343" s="42">
        <v>44169</v>
      </c>
    </row>
    <row r="344" spans="1:2" x14ac:dyDescent="0.3">
      <c r="A344" s="36">
        <v>446346.4482178397</v>
      </c>
      <c r="B344" s="42">
        <v>44168</v>
      </c>
    </row>
    <row r="345" spans="1:2" x14ac:dyDescent="0.3">
      <c r="A345" s="36">
        <v>62627.620478554629</v>
      </c>
      <c r="B345" s="42">
        <v>44167</v>
      </c>
    </row>
    <row r="346" spans="1:2" x14ac:dyDescent="0.3">
      <c r="A346" s="36">
        <v>241057.57923559257</v>
      </c>
      <c r="B346" s="42">
        <v>44169</v>
      </c>
    </row>
    <row r="347" spans="1:2" x14ac:dyDescent="0.3">
      <c r="A347" s="36">
        <v>2136336.3131669136</v>
      </c>
      <c r="B347" s="42">
        <v>44168</v>
      </c>
    </row>
    <row r="348" spans="1:2" x14ac:dyDescent="0.3">
      <c r="A348" s="36">
        <v>291502.44636085106</v>
      </c>
      <c r="B348" s="42">
        <v>44167</v>
      </c>
    </row>
    <row r="349" spans="1:2" x14ac:dyDescent="0.3">
      <c r="A349" s="36">
        <v>1764928.9446433187</v>
      </c>
      <c r="B349" s="42">
        <v>44166</v>
      </c>
    </row>
    <row r="350" spans="1:2" x14ac:dyDescent="0.3">
      <c r="A350" s="36">
        <v>26194.439458691046</v>
      </c>
      <c r="B350" s="42">
        <v>44169</v>
      </c>
    </row>
    <row r="351" spans="1:2" x14ac:dyDescent="0.3">
      <c r="A351" s="36">
        <v>177005.3127578781</v>
      </c>
      <c r="B351" s="42">
        <v>44168</v>
      </c>
    </row>
    <row r="352" spans="1:2" x14ac:dyDescent="0.3">
      <c r="A352" s="36">
        <v>43303.748891316325</v>
      </c>
      <c r="B352" s="42">
        <v>44167</v>
      </c>
    </row>
    <row r="353" spans="1:2" x14ac:dyDescent="0.3">
      <c r="A353" s="36">
        <v>98777.295442790593</v>
      </c>
      <c r="B353" s="42">
        <v>44166</v>
      </c>
    </row>
    <row r="354" spans="1:2" x14ac:dyDescent="0.3">
      <c r="A354" s="36">
        <v>54594.943962340112</v>
      </c>
      <c r="B354" s="42">
        <v>44140</v>
      </c>
    </row>
    <row r="355" spans="1:2" x14ac:dyDescent="0.3">
      <c r="A355" s="36">
        <v>3157494.5217932472</v>
      </c>
      <c r="B355" s="42">
        <v>44140</v>
      </c>
    </row>
    <row r="356" spans="1:2" x14ac:dyDescent="0.3">
      <c r="A356" s="36">
        <v>672592.91414922278</v>
      </c>
      <c r="B356" s="42">
        <v>44169</v>
      </c>
    </row>
    <row r="357" spans="1:2" x14ac:dyDescent="0.3">
      <c r="A357" s="36">
        <v>1466632.8696868059</v>
      </c>
      <c r="B357" s="42">
        <v>44169</v>
      </c>
    </row>
    <row r="358" spans="1:2" x14ac:dyDescent="0.3">
      <c r="A358" s="36">
        <v>532527.40166571958</v>
      </c>
      <c r="B358" s="42">
        <v>44169</v>
      </c>
    </row>
    <row r="359" spans="1:2" x14ac:dyDescent="0.3">
      <c r="A359" s="36">
        <v>249119.27300729786</v>
      </c>
      <c r="B359" s="42">
        <v>44169</v>
      </c>
    </row>
    <row r="360" spans="1:2" x14ac:dyDescent="0.3">
      <c r="A360" s="36">
        <v>1021351.4049802417</v>
      </c>
      <c r="B360" s="42">
        <v>44172</v>
      </c>
    </row>
    <row r="361" spans="1:2" x14ac:dyDescent="0.3">
      <c r="A361" s="36">
        <v>2512909.1313663339</v>
      </c>
      <c r="B361" s="42">
        <v>44172</v>
      </c>
    </row>
    <row r="362" spans="1:2" x14ac:dyDescent="0.3">
      <c r="A362" s="36">
        <v>917328.3564810541</v>
      </c>
      <c r="B362" s="42">
        <v>44172</v>
      </c>
    </row>
    <row r="363" spans="1:2" x14ac:dyDescent="0.3">
      <c r="A363" s="36">
        <v>403539.81557873823</v>
      </c>
      <c r="B363" s="42">
        <v>44172</v>
      </c>
    </row>
    <row r="364" spans="1:2" x14ac:dyDescent="0.3">
      <c r="A364" s="36">
        <v>2463560.8983903015</v>
      </c>
      <c r="B364" s="42">
        <v>44141</v>
      </c>
    </row>
    <row r="365" spans="1:2" x14ac:dyDescent="0.3">
      <c r="A365" s="36">
        <v>61734.340887601036</v>
      </c>
      <c r="B365" s="42">
        <v>44141</v>
      </c>
    </row>
    <row r="366" spans="1:2" x14ac:dyDescent="0.3">
      <c r="A366" s="36">
        <v>1161230.754771213</v>
      </c>
      <c r="B366" s="42">
        <v>44172</v>
      </c>
    </row>
    <row r="367" spans="1:2" x14ac:dyDescent="0.3">
      <c r="A367" s="36">
        <v>2844119.6706789387</v>
      </c>
      <c r="B367" s="42">
        <v>44172</v>
      </c>
    </row>
    <row r="368" spans="1:2" x14ac:dyDescent="0.3">
      <c r="A368" s="36">
        <v>1027311.2420279849</v>
      </c>
      <c r="B368" s="42">
        <v>44172</v>
      </c>
    </row>
    <row r="369" spans="1:2" x14ac:dyDescent="0.3">
      <c r="A369" s="36">
        <v>433346.5618207911</v>
      </c>
      <c r="B369" s="42">
        <v>44172</v>
      </c>
    </row>
    <row r="370" spans="1:2" x14ac:dyDescent="0.3">
      <c r="A370" s="36">
        <v>14082778.844849413</v>
      </c>
      <c r="B370" s="42">
        <v>44172</v>
      </c>
    </row>
    <row r="371" spans="1:2" x14ac:dyDescent="0.3">
      <c r="A371" s="36">
        <v>10689224.561974188</v>
      </c>
      <c r="B371" s="42">
        <v>44144</v>
      </c>
    </row>
    <row r="372" spans="1:2" x14ac:dyDescent="0.3">
      <c r="A372" s="36">
        <v>3785958.2896385835</v>
      </c>
      <c r="B372" s="42">
        <v>44141</v>
      </c>
    </row>
    <row r="373" spans="1:2" x14ac:dyDescent="0.3">
      <c r="A373" s="36">
        <v>10955.869928608799</v>
      </c>
      <c r="B373" s="42">
        <v>44172</v>
      </c>
    </row>
    <row r="374" spans="1:2" x14ac:dyDescent="0.3">
      <c r="A374" s="36">
        <v>464347.10932344734</v>
      </c>
      <c r="B374" s="42">
        <v>44144</v>
      </c>
    </row>
    <row r="375" spans="1:2" x14ac:dyDescent="0.3">
      <c r="A375" s="36">
        <v>1009896.387324564</v>
      </c>
      <c r="B375" s="42">
        <v>44172</v>
      </c>
    </row>
    <row r="376" spans="1:2" x14ac:dyDescent="0.3">
      <c r="A376" s="36">
        <v>7552687.1941541238</v>
      </c>
      <c r="B376" s="42">
        <v>44172</v>
      </c>
    </row>
    <row r="377" spans="1:2" x14ac:dyDescent="0.3">
      <c r="A377" s="36">
        <v>5781595.5633145999</v>
      </c>
      <c r="B377" s="42">
        <v>44144</v>
      </c>
    </row>
    <row r="378" spans="1:2" x14ac:dyDescent="0.3">
      <c r="A378" s="36">
        <v>1559947.8874784603</v>
      </c>
      <c r="B378" s="42">
        <v>44172</v>
      </c>
    </row>
    <row r="379" spans="1:2" x14ac:dyDescent="0.3">
      <c r="A379" s="36">
        <v>918902.09186785354</v>
      </c>
      <c r="B379" s="42">
        <v>44144</v>
      </c>
    </row>
    <row r="380" spans="1:2" x14ac:dyDescent="0.3">
      <c r="A380" s="36">
        <v>107606.5213845386</v>
      </c>
      <c r="B380" s="42">
        <v>44141</v>
      </c>
    </row>
    <row r="381" spans="1:2" x14ac:dyDescent="0.3">
      <c r="A381" s="36">
        <v>3405777.1455154638</v>
      </c>
      <c r="B381" s="42">
        <v>44207</v>
      </c>
    </row>
    <row r="382" spans="1:2" x14ac:dyDescent="0.3">
      <c r="A382" s="36">
        <v>458825.05729038903</v>
      </c>
      <c r="B382" s="42">
        <v>44176</v>
      </c>
    </row>
    <row r="383" spans="1:2" x14ac:dyDescent="0.3">
      <c r="A383" s="36">
        <v>6662028.6941942452</v>
      </c>
      <c r="B383" s="42">
        <v>44175</v>
      </c>
    </row>
    <row r="384" spans="1:2" x14ac:dyDescent="0.3">
      <c r="A384" s="36">
        <v>50790.032082873651</v>
      </c>
      <c r="B384" s="42">
        <v>44174</v>
      </c>
    </row>
    <row r="385" spans="1:2" x14ac:dyDescent="0.3">
      <c r="A385" s="36">
        <v>686913.18367094593</v>
      </c>
      <c r="B385" s="42">
        <v>44146</v>
      </c>
    </row>
    <row r="386" spans="1:2" x14ac:dyDescent="0.3">
      <c r="A386" s="36">
        <v>10161224.289933398</v>
      </c>
      <c r="B386" s="42">
        <v>44145</v>
      </c>
    </row>
    <row r="387" spans="1:2" x14ac:dyDescent="0.3">
      <c r="A387" s="36">
        <v>99796.07136847559</v>
      </c>
      <c r="B387" s="42">
        <v>44207</v>
      </c>
    </row>
    <row r="388" spans="1:2" x14ac:dyDescent="0.3">
      <c r="A388" s="36">
        <v>13459.381006385458</v>
      </c>
      <c r="B388" s="42">
        <v>44176</v>
      </c>
    </row>
    <row r="389" spans="1:2" x14ac:dyDescent="0.3">
      <c r="A389" s="36">
        <v>296996.33196737227</v>
      </c>
      <c r="B389" s="42">
        <v>44175</v>
      </c>
    </row>
    <row r="390" spans="1:2" x14ac:dyDescent="0.3">
      <c r="A390" s="36">
        <v>17556.137499103384</v>
      </c>
      <c r="B390" s="42">
        <v>44146</v>
      </c>
    </row>
    <row r="391" spans="1:2" x14ac:dyDescent="0.3">
      <c r="A391" s="36">
        <v>14026.948894608016</v>
      </c>
      <c r="B391" s="42">
        <v>44141</v>
      </c>
    </row>
    <row r="392" spans="1:2" x14ac:dyDescent="0.3">
      <c r="A392" s="36">
        <v>225369.34526549294</v>
      </c>
      <c r="B392" s="42">
        <v>44207</v>
      </c>
    </row>
    <row r="393" spans="1:2" x14ac:dyDescent="0.3">
      <c r="A393" s="36">
        <v>21515.446069033016</v>
      </c>
      <c r="B393" s="42">
        <v>44176</v>
      </c>
    </row>
    <row r="394" spans="1:2" x14ac:dyDescent="0.3">
      <c r="A394" s="36">
        <v>484336.58564281493</v>
      </c>
      <c r="B394" s="42">
        <v>44175</v>
      </c>
    </row>
    <row r="395" spans="1:2" x14ac:dyDescent="0.3">
      <c r="A395" s="36">
        <v>29232.630586273892</v>
      </c>
      <c r="B395" s="42">
        <v>44146</v>
      </c>
    </row>
    <row r="396" spans="1:2" x14ac:dyDescent="0.3">
      <c r="A396" s="36">
        <v>1686108.6021254845</v>
      </c>
      <c r="B396" s="42">
        <v>44207</v>
      </c>
    </row>
    <row r="397" spans="1:2" x14ac:dyDescent="0.3">
      <c r="A397" s="36">
        <v>21639.64198354751</v>
      </c>
      <c r="B397" s="42">
        <v>44204</v>
      </c>
    </row>
    <row r="398" spans="1:2" x14ac:dyDescent="0.3">
      <c r="A398" s="36">
        <v>185657.62472135661</v>
      </c>
      <c r="B398" s="42">
        <v>44176</v>
      </c>
    </row>
    <row r="399" spans="1:2" x14ac:dyDescent="0.3">
      <c r="A399" s="36">
        <v>3253828.9441075274</v>
      </c>
      <c r="B399" s="42">
        <v>44175</v>
      </c>
    </row>
    <row r="400" spans="1:2" x14ac:dyDescent="0.3">
      <c r="A400" s="36">
        <v>236229.01212380303</v>
      </c>
      <c r="B400" s="42">
        <v>44146</v>
      </c>
    </row>
    <row r="401" spans="1:2" x14ac:dyDescent="0.3">
      <c r="A401" s="36">
        <v>15882.496141039341</v>
      </c>
      <c r="B401" s="42">
        <v>44173</v>
      </c>
    </row>
    <row r="402" spans="1:2" x14ac:dyDescent="0.3">
      <c r="A402" s="36">
        <v>2130496.5303348652</v>
      </c>
      <c r="B402" s="42">
        <v>44145</v>
      </c>
    </row>
    <row r="403" spans="1:2" x14ac:dyDescent="0.3">
      <c r="A403" s="36">
        <v>241638.30431550968</v>
      </c>
      <c r="B403" s="42">
        <v>44207</v>
      </c>
    </row>
    <row r="404" spans="1:2" x14ac:dyDescent="0.3">
      <c r="A404" s="36">
        <v>10232.514858478831</v>
      </c>
      <c r="B404" s="42">
        <v>44202</v>
      </c>
    </row>
    <row r="405" spans="1:2" x14ac:dyDescent="0.3">
      <c r="A405" s="36">
        <v>44746.73596871375</v>
      </c>
      <c r="B405" s="42">
        <v>44176</v>
      </c>
    </row>
    <row r="406" spans="1:2" x14ac:dyDescent="0.3">
      <c r="A406" s="36">
        <v>475699.364801861</v>
      </c>
      <c r="B406" s="42">
        <v>44175</v>
      </c>
    </row>
    <row r="407" spans="1:2" x14ac:dyDescent="0.3">
      <c r="A407" s="36">
        <v>29253.34952068661</v>
      </c>
      <c r="B407" s="42">
        <v>44146</v>
      </c>
    </row>
    <row r="408" spans="1:2" x14ac:dyDescent="0.3">
      <c r="A408" s="36">
        <v>158108.9104732573</v>
      </c>
      <c r="B408" s="42">
        <v>44174</v>
      </c>
    </row>
    <row r="409" spans="1:2" x14ac:dyDescent="0.3">
      <c r="A409" s="36">
        <v>445399.42619862239</v>
      </c>
      <c r="B409" s="42">
        <v>44173</v>
      </c>
    </row>
    <row r="410" spans="1:2" x14ac:dyDescent="0.3">
      <c r="A410" s="36">
        <v>294713.21543789108</v>
      </c>
      <c r="B410" s="42">
        <v>44172</v>
      </c>
    </row>
    <row r="411" spans="1:2" x14ac:dyDescent="0.3">
      <c r="A411" s="36">
        <v>342451.56960905046</v>
      </c>
      <c r="B411" s="42">
        <v>44169</v>
      </c>
    </row>
    <row r="412" spans="1:2" x14ac:dyDescent="0.3">
      <c r="A412" s="36">
        <v>421277.05236020812</v>
      </c>
      <c r="B412" s="42">
        <v>44145</v>
      </c>
    </row>
    <row r="413" spans="1:2" x14ac:dyDescent="0.3">
      <c r="A413" s="36">
        <v>1719181.846667236</v>
      </c>
      <c r="B413" s="42">
        <v>44141</v>
      </c>
    </row>
    <row r="414" spans="1:2" x14ac:dyDescent="0.3">
      <c r="A414" s="36">
        <v>15378.49724080375</v>
      </c>
      <c r="B414" s="42">
        <v>44173</v>
      </c>
    </row>
    <row r="415" spans="1:2" x14ac:dyDescent="0.3">
      <c r="A415" s="36">
        <v>15924.994512760331</v>
      </c>
      <c r="B415" s="42">
        <v>44169</v>
      </c>
    </row>
    <row r="416" spans="1:2" x14ac:dyDescent="0.3">
      <c r="A416" s="36">
        <v>28364.2617715782</v>
      </c>
      <c r="B416" s="42">
        <v>44141</v>
      </c>
    </row>
    <row r="417" spans="1:2" x14ac:dyDescent="0.3">
      <c r="A417" s="36">
        <v>11394.447304175264</v>
      </c>
      <c r="B417" s="42">
        <v>44174</v>
      </c>
    </row>
    <row r="418" spans="1:2" x14ac:dyDescent="0.3">
      <c r="A418" s="36">
        <v>20299.686682708209</v>
      </c>
      <c r="B418" s="42">
        <v>44173</v>
      </c>
    </row>
    <row r="419" spans="1:2" x14ac:dyDescent="0.3">
      <c r="A419" s="36">
        <v>23105.18679031315</v>
      </c>
      <c r="B419" s="42">
        <v>44169</v>
      </c>
    </row>
    <row r="420" spans="1:2" x14ac:dyDescent="0.3">
      <c r="A420" s="36">
        <v>30739.678753920245</v>
      </c>
      <c r="B420" s="42">
        <v>44145</v>
      </c>
    </row>
    <row r="421" spans="1:2" x14ac:dyDescent="0.3">
      <c r="A421" s="36">
        <v>840516.52740551834</v>
      </c>
      <c r="B421" s="42">
        <v>44141</v>
      </c>
    </row>
    <row r="422" spans="1:2" x14ac:dyDescent="0.3">
      <c r="A422" s="36">
        <v>67454.784488880963</v>
      </c>
      <c r="B422" s="42">
        <v>44174</v>
      </c>
    </row>
    <row r="423" spans="1:2" x14ac:dyDescent="0.3">
      <c r="A423" s="36">
        <v>133374.60022673561</v>
      </c>
      <c r="B423" s="42">
        <v>44173</v>
      </c>
    </row>
    <row r="424" spans="1:2" x14ac:dyDescent="0.3">
      <c r="A424" s="36">
        <v>737413.40443633019</v>
      </c>
      <c r="B424" s="42">
        <v>44172</v>
      </c>
    </row>
    <row r="425" spans="1:2" x14ac:dyDescent="0.3">
      <c r="A425" s="36">
        <v>166883.40306710458</v>
      </c>
      <c r="B425" s="42">
        <v>44169</v>
      </c>
    </row>
    <row r="426" spans="1:2" x14ac:dyDescent="0.3">
      <c r="A426" s="36">
        <v>325689.5545425801</v>
      </c>
      <c r="B426" s="42">
        <v>44145</v>
      </c>
    </row>
    <row r="427" spans="1:2" x14ac:dyDescent="0.3">
      <c r="A427" s="36">
        <v>1084956.6636111888</v>
      </c>
      <c r="B427" s="42">
        <v>44144</v>
      </c>
    </row>
    <row r="428" spans="1:2" x14ac:dyDescent="0.3">
      <c r="A428" s="36">
        <v>20377.598640944103</v>
      </c>
      <c r="B428" s="42">
        <v>44173</v>
      </c>
    </row>
    <row r="429" spans="1:2" x14ac:dyDescent="0.3">
      <c r="A429" s="36">
        <v>93388.70726599179</v>
      </c>
      <c r="B429" s="42">
        <v>44172</v>
      </c>
    </row>
    <row r="430" spans="1:2" x14ac:dyDescent="0.3">
      <c r="A430" s="36">
        <v>19519.299637087333</v>
      </c>
      <c r="B430" s="42">
        <v>44175</v>
      </c>
    </row>
    <row r="431" spans="1:2" x14ac:dyDescent="0.3">
      <c r="A431" s="36">
        <v>12705.937242033995</v>
      </c>
      <c r="B431" s="42">
        <v>44174</v>
      </c>
    </row>
    <row r="432" spans="1:2" x14ac:dyDescent="0.3">
      <c r="A432" s="36">
        <v>71532.67311131311</v>
      </c>
      <c r="B432" s="42">
        <v>44140</v>
      </c>
    </row>
    <row r="433" spans="1:2" x14ac:dyDescent="0.3">
      <c r="A433" s="36">
        <v>24284.383133900563</v>
      </c>
      <c r="B433" s="42">
        <v>44169</v>
      </c>
    </row>
    <row r="434" spans="1:2" x14ac:dyDescent="0.3">
      <c r="A434" s="36">
        <v>29963.925831116485</v>
      </c>
      <c r="B434" s="42">
        <v>44145</v>
      </c>
    </row>
    <row r="435" spans="1:2" x14ac:dyDescent="0.3">
      <c r="A435" s="36">
        <v>836083.38779353874</v>
      </c>
      <c r="B435" s="42">
        <v>44141</v>
      </c>
    </row>
    <row r="436" spans="1:2" x14ac:dyDescent="0.3">
      <c r="A436" s="36">
        <v>7002667.6594244884</v>
      </c>
      <c r="B436" s="42">
        <v>44176</v>
      </c>
    </row>
    <row r="437" spans="1:2" x14ac:dyDescent="0.3">
      <c r="A437" s="36">
        <v>544018.18300199893</v>
      </c>
      <c r="B437" s="42">
        <v>44176</v>
      </c>
    </row>
    <row r="438" spans="1:2" x14ac:dyDescent="0.3">
      <c r="A438" s="36">
        <v>434549.95907543745</v>
      </c>
      <c r="B438" s="42">
        <v>44176</v>
      </c>
    </row>
    <row r="439" spans="1:2" x14ac:dyDescent="0.3">
      <c r="A439" s="36">
        <v>19854422.195445072</v>
      </c>
      <c r="B439" s="42">
        <v>44179</v>
      </c>
    </row>
    <row r="440" spans="1:2" x14ac:dyDescent="0.3">
      <c r="A440" s="36">
        <v>20260.869107061219</v>
      </c>
      <c r="B440" s="42">
        <v>44179</v>
      </c>
    </row>
    <row r="441" spans="1:2" x14ac:dyDescent="0.3">
      <c r="A441" s="36">
        <v>1084550.4587549989</v>
      </c>
      <c r="B441" s="42">
        <v>44179</v>
      </c>
    </row>
    <row r="442" spans="1:2" x14ac:dyDescent="0.3">
      <c r="A442" s="36">
        <v>145410.0306020561</v>
      </c>
      <c r="B442" s="42">
        <v>44203</v>
      </c>
    </row>
    <row r="443" spans="1:2" x14ac:dyDescent="0.3">
      <c r="A443" s="36">
        <v>281525.35460565489</v>
      </c>
      <c r="B443" s="42">
        <v>44202</v>
      </c>
    </row>
    <row r="444" spans="1:2" x14ac:dyDescent="0.3">
      <c r="A444" s="36">
        <v>283851.46698504285</v>
      </c>
      <c r="B444" s="42">
        <v>44201</v>
      </c>
    </row>
    <row r="445" spans="1:2" x14ac:dyDescent="0.3">
      <c r="A445" s="36">
        <v>15151.533063140467</v>
      </c>
      <c r="B445" s="42">
        <v>44202</v>
      </c>
    </row>
    <row r="446" spans="1:2" x14ac:dyDescent="0.3">
      <c r="A446" s="36">
        <v>12481.658541146877</v>
      </c>
      <c r="B446" s="42">
        <v>44201</v>
      </c>
    </row>
    <row r="447" spans="1:2" x14ac:dyDescent="0.3">
      <c r="A447" s="36">
        <v>11425.811335463955</v>
      </c>
      <c r="B447" s="42">
        <v>44182</v>
      </c>
    </row>
    <row r="448" spans="1:2" x14ac:dyDescent="0.3">
      <c r="A448" s="36">
        <v>36646.818327295739</v>
      </c>
      <c r="B448" s="42">
        <v>44204</v>
      </c>
    </row>
    <row r="449" spans="1:2" x14ac:dyDescent="0.3">
      <c r="A449" s="36">
        <v>76346.783845226659</v>
      </c>
      <c r="B449" s="42">
        <v>44203</v>
      </c>
    </row>
    <row r="450" spans="1:2" x14ac:dyDescent="0.3">
      <c r="A450" s="36">
        <v>110840.60474393252</v>
      </c>
      <c r="B450" s="42">
        <v>44202</v>
      </c>
    </row>
    <row r="451" spans="1:2" x14ac:dyDescent="0.3">
      <c r="A451" s="36">
        <v>125978.30643305652</v>
      </c>
      <c r="B451" s="42">
        <v>44201</v>
      </c>
    </row>
    <row r="452" spans="1:2" x14ac:dyDescent="0.3">
      <c r="A452" s="36">
        <v>6621666.7852408336</v>
      </c>
      <c r="B452" s="42">
        <v>44179</v>
      </c>
    </row>
    <row r="453" spans="1:2" x14ac:dyDescent="0.3">
      <c r="A453" s="36">
        <v>12334.397416824109</v>
      </c>
      <c r="B453" s="42">
        <v>44203</v>
      </c>
    </row>
    <row r="454" spans="1:2" x14ac:dyDescent="0.3">
      <c r="A454" s="36">
        <v>19885.122772213283</v>
      </c>
      <c r="B454" s="42">
        <v>44202</v>
      </c>
    </row>
    <row r="455" spans="1:2" x14ac:dyDescent="0.3">
      <c r="A455" s="36">
        <v>14119.923153598033</v>
      </c>
      <c r="B455" s="42">
        <v>44201</v>
      </c>
    </row>
    <row r="456" spans="1:2" x14ac:dyDescent="0.3">
      <c r="A456" s="36">
        <v>211834.70856115891</v>
      </c>
      <c r="B456" s="42">
        <v>44179</v>
      </c>
    </row>
    <row r="457" spans="1:2" x14ac:dyDescent="0.3">
      <c r="A457" s="36">
        <v>387039.93611137324</v>
      </c>
      <c r="B457" s="42">
        <v>44183</v>
      </c>
    </row>
    <row r="458" spans="1:2" x14ac:dyDescent="0.3">
      <c r="A458" s="36">
        <v>6656317.8745739423</v>
      </c>
      <c r="B458" s="42">
        <v>44182</v>
      </c>
    </row>
    <row r="459" spans="1:2" x14ac:dyDescent="0.3">
      <c r="A459" s="36">
        <v>286757.73899757775</v>
      </c>
      <c r="B459" s="42">
        <v>44182</v>
      </c>
    </row>
    <row r="460" spans="1:2" x14ac:dyDescent="0.3">
      <c r="A460" s="36">
        <v>26160.993966287617</v>
      </c>
      <c r="B460" s="42">
        <v>44183</v>
      </c>
    </row>
    <row r="461" spans="1:2" x14ac:dyDescent="0.3">
      <c r="A461" s="36">
        <v>514745.65873580083</v>
      </c>
      <c r="B461" s="42">
        <v>44182</v>
      </c>
    </row>
    <row r="462" spans="1:2" x14ac:dyDescent="0.3">
      <c r="A462" s="36">
        <v>207717.32824035911</v>
      </c>
      <c r="B462" s="42">
        <v>44183</v>
      </c>
    </row>
    <row r="463" spans="1:2" x14ac:dyDescent="0.3">
      <c r="A463" s="36">
        <v>3301280.621372289</v>
      </c>
      <c r="B463" s="42">
        <v>44182</v>
      </c>
    </row>
    <row r="464" spans="1:2" x14ac:dyDescent="0.3">
      <c r="A464" s="36">
        <v>18240.559639678686</v>
      </c>
      <c r="B464" s="42">
        <v>44183</v>
      </c>
    </row>
    <row r="465" spans="1:2" x14ac:dyDescent="0.3">
      <c r="A465" s="36">
        <v>502616.3231635791</v>
      </c>
      <c r="B465" s="42">
        <v>44182</v>
      </c>
    </row>
    <row r="466" spans="1:2" x14ac:dyDescent="0.3">
      <c r="A466" s="36">
        <v>73487.109383577728</v>
      </c>
      <c r="B466" s="42">
        <v>44181</v>
      </c>
    </row>
    <row r="467" spans="1:2" x14ac:dyDescent="0.3">
      <c r="A467" s="36">
        <v>1967197.9219741942</v>
      </c>
      <c r="B467" s="42">
        <v>44183</v>
      </c>
    </row>
    <row r="468" spans="1:2" x14ac:dyDescent="0.3">
      <c r="A468" s="36">
        <v>816179.05078556342</v>
      </c>
      <c r="B468" s="42">
        <v>44154</v>
      </c>
    </row>
    <row r="469" spans="1:2" x14ac:dyDescent="0.3">
      <c r="A469" s="36">
        <v>421703.13943121699</v>
      </c>
      <c r="B469" s="42">
        <v>44182</v>
      </c>
    </row>
    <row r="470" spans="1:2" x14ac:dyDescent="0.3">
      <c r="A470" s="36">
        <v>1043434.8120896141</v>
      </c>
      <c r="B470" s="42">
        <v>44181</v>
      </c>
    </row>
    <row r="471" spans="1:2" x14ac:dyDescent="0.3">
      <c r="A471" s="36">
        <v>559209.60323511879</v>
      </c>
      <c r="B471" s="42">
        <v>44181</v>
      </c>
    </row>
    <row r="472" spans="1:2" x14ac:dyDescent="0.3">
      <c r="A472" s="36">
        <v>2440259.4233597373</v>
      </c>
      <c r="B472" s="42">
        <v>44183</v>
      </c>
    </row>
    <row r="473" spans="1:2" x14ac:dyDescent="0.3">
      <c r="A473" s="36">
        <v>1075719.2136334495</v>
      </c>
      <c r="B473" s="42">
        <v>44182</v>
      </c>
    </row>
    <row r="474" spans="1:2" x14ac:dyDescent="0.3">
      <c r="A474" s="36">
        <v>3326499.1375074536</v>
      </c>
      <c r="B474" s="42">
        <v>44154</v>
      </c>
    </row>
    <row r="475" spans="1:2" x14ac:dyDescent="0.3">
      <c r="A475" s="36">
        <v>833784.41414691275</v>
      </c>
      <c r="B475" s="42">
        <v>44183</v>
      </c>
    </row>
    <row r="476" spans="1:2" x14ac:dyDescent="0.3">
      <c r="A476" s="36">
        <v>367309.10178553703</v>
      </c>
      <c r="B476" s="42">
        <v>44182</v>
      </c>
    </row>
    <row r="477" spans="1:2" x14ac:dyDescent="0.3">
      <c r="A477" s="36">
        <v>155942.13585183062</v>
      </c>
      <c r="B477" s="42">
        <v>44181</v>
      </c>
    </row>
    <row r="478" spans="1:2" x14ac:dyDescent="0.3">
      <c r="A478" s="36">
        <v>324062.00741774205</v>
      </c>
      <c r="B478" s="42">
        <v>44186</v>
      </c>
    </row>
    <row r="479" spans="1:2" x14ac:dyDescent="0.3">
      <c r="A479" s="36">
        <v>80290.240464667964</v>
      </c>
      <c r="B479" s="42">
        <v>44181</v>
      </c>
    </row>
    <row r="480" spans="1:2" x14ac:dyDescent="0.3">
      <c r="A480" s="36">
        <v>376305.44313378067</v>
      </c>
      <c r="B480" s="42">
        <v>44183</v>
      </c>
    </row>
    <row r="481" spans="1:2" x14ac:dyDescent="0.3">
      <c r="A481" s="36">
        <v>186861.43425814071</v>
      </c>
      <c r="B481" s="42">
        <v>44182</v>
      </c>
    </row>
    <row r="482" spans="1:2" x14ac:dyDescent="0.3">
      <c r="A482" s="36">
        <v>363580.8777289128</v>
      </c>
      <c r="B482" s="42">
        <v>44186</v>
      </c>
    </row>
    <row r="483" spans="1:2" x14ac:dyDescent="0.3">
      <c r="A483" s="36">
        <v>3030236.8907192824</v>
      </c>
      <c r="B483" s="42">
        <v>44155</v>
      </c>
    </row>
    <row r="484" spans="1:2" x14ac:dyDescent="0.3">
      <c r="A484" s="36">
        <v>1600531.3104989978</v>
      </c>
      <c r="B484" s="42">
        <v>44154</v>
      </c>
    </row>
    <row r="485" spans="1:2" x14ac:dyDescent="0.3">
      <c r="A485" s="36">
        <v>2870789.3388872347</v>
      </c>
      <c r="B485" s="42">
        <v>44186</v>
      </c>
    </row>
    <row r="486" spans="1:2" x14ac:dyDescent="0.3">
      <c r="A486" s="36">
        <v>4238158.5239378409</v>
      </c>
      <c r="B486" s="42">
        <v>44155</v>
      </c>
    </row>
    <row r="487" spans="1:2" x14ac:dyDescent="0.3">
      <c r="A487" s="36">
        <v>646371.86460531934</v>
      </c>
      <c r="B487" s="42">
        <v>44154</v>
      </c>
    </row>
    <row r="488" spans="1:2" x14ac:dyDescent="0.3">
      <c r="A488" s="36">
        <v>408713.03267373866</v>
      </c>
      <c r="B488" s="42">
        <v>44186</v>
      </c>
    </row>
    <row r="489" spans="1:2" x14ac:dyDescent="0.3">
      <c r="A489" s="36">
        <v>1468330.9219585776</v>
      </c>
      <c r="B489" s="42">
        <v>44155</v>
      </c>
    </row>
    <row r="490" spans="1:2" x14ac:dyDescent="0.3">
      <c r="A490" s="36">
        <v>1262800.4491033382</v>
      </c>
      <c r="B490" s="42">
        <v>44154</v>
      </c>
    </row>
    <row r="491" spans="1:2" x14ac:dyDescent="0.3">
      <c r="A491" s="36">
        <v>411663.68703622214</v>
      </c>
      <c r="B491" s="42">
        <v>44186</v>
      </c>
    </row>
    <row r="492" spans="1:2" x14ac:dyDescent="0.3">
      <c r="A492" s="36">
        <v>680888.31043685181</v>
      </c>
      <c r="B492" s="42">
        <v>44155</v>
      </c>
    </row>
    <row r="493" spans="1:2" x14ac:dyDescent="0.3">
      <c r="A493" s="36">
        <v>1207427.7093450411</v>
      </c>
      <c r="B493" s="42">
        <v>44188</v>
      </c>
    </row>
    <row r="494" spans="1:2" x14ac:dyDescent="0.3">
      <c r="A494" s="36">
        <v>1892309.2073051885</v>
      </c>
      <c r="B494" s="42">
        <v>44187</v>
      </c>
    </row>
    <row r="495" spans="1:2" x14ac:dyDescent="0.3">
      <c r="A495" s="36">
        <v>3128662.4962745891</v>
      </c>
      <c r="B495" s="42">
        <v>44186</v>
      </c>
    </row>
    <row r="496" spans="1:2" x14ac:dyDescent="0.3">
      <c r="A496" s="36">
        <v>663307.16781743441</v>
      </c>
      <c r="B496" s="42">
        <v>44188</v>
      </c>
    </row>
    <row r="497" spans="1:2" x14ac:dyDescent="0.3">
      <c r="A497" s="36">
        <v>1821707.7034405195</v>
      </c>
      <c r="B497" s="42">
        <v>44187</v>
      </c>
    </row>
    <row r="498" spans="1:2" x14ac:dyDescent="0.3">
      <c r="A498" s="36">
        <v>2294924.4577604122</v>
      </c>
      <c r="B498" s="42">
        <v>44186</v>
      </c>
    </row>
    <row r="499" spans="1:2" x14ac:dyDescent="0.3">
      <c r="A499" s="36">
        <v>4328129.5278496826</v>
      </c>
      <c r="B499" s="42">
        <v>44158</v>
      </c>
    </row>
    <row r="500" spans="1:2" x14ac:dyDescent="0.3">
      <c r="A500" s="36">
        <v>366543.52567848505</v>
      </c>
      <c r="B500" s="42">
        <v>44188</v>
      </c>
    </row>
    <row r="501" spans="1:2" x14ac:dyDescent="0.3">
      <c r="A501" s="36">
        <v>692208.71409375989</v>
      </c>
      <c r="B501" s="42">
        <v>44187</v>
      </c>
    </row>
    <row r="502" spans="1:2" x14ac:dyDescent="0.3">
      <c r="A502" s="36">
        <v>1478235.8821378073</v>
      </c>
      <c r="B502" s="42">
        <v>44186</v>
      </c>
    </row>
    <row r="503" spans="1:2" x14ac:dyDescent="0.3">
      <c r="A503" s="36">
        <v>119266.13174253679</v>
      </c>
      <c r="B503" s="42">
        <v>44188</v>
      </c>
    </row>
    <row r="504" spans="1:2" x14ac:dyDescent="0.3">
      <c r="A504" s="36">
        <v>305864.54030580859</v>
      </c>
      <c r="B504" s="42">
        <v>44187</v>
      </c>
    </row>
    <row r="505" spans="1:2" x14ac:dyDescent="0.3">
      <c r="A505" s="36">
        <v>438964.27622175799</v>
      </c>
      <c r="B505" s="42">
        <v>44186</v>
      </c>
    </row>
    <row r="506" spans="1:2" x14ac:dyDescent="0.3">
      <c r="A506" s="36">
        <v>225179.48576615498</v>
      </c>
      <c r="B506" s="42">
        <v>44158</v>
      </c>
    </row>
    <row r="507" spans="1:2" x14ac:dyDescent="0.3">
      <c r="A507" s="36">
        <v>586585.29391371214</v>
      </c>
      <c r="B507" s="42">
        <v>44159</v>
      </c>
    </row>
    <row r="508" spans="1:2" x14ac:dyDescent="0.3">
      <c r="A508" s="36">
        <v>260464.37862136861</v>
      </c>
      <c r="B508" s="42">
        <v>44158</v>
      </c>
    </row>
    <row r="509" spans="1:2" x14ac:dyDescent="0.3">
      <c r="A509" s="36">
        <v>4450610.238806868</v>
      </c>
      <c r="B509" s="42">
        <v>44158</v>
      </c>
    </row>
    <row r="510" spans="1:2" x14ac:dyDescent="0.3">
      <c r="A510" s="36">
        <v>429321.0613291653</v>
      </c>
      <c r="B510" s="42">
        <v>44159</v>
      </c>
    </row>
    <row r="511" spans="1:2" x14ac:dyDescent="0.3">
      <c r="A511" s="36">
        <v>249196.47308869264</v>
      </c>
      <c r="B511" s="42">
        <v>44159</v>
      </c>
    </row>
    <row r="512" spans="1:2" x14ac:dyDescent="0.3">
      <c r="A512" s="36">
        <v>15356.285422133917</v>
      </c>
      <c r="B512" s="42">
        <v>44154</v>
      </c>
    </row>
    <row r="513" spans="1:2" x14ac:dyDescent="0.3">
      <c r="A513" s="36">
        <v>1015160.9499600196</v>
      </c>
      <c r="B513" s="42">
        <v>44193</v>
      </c>
    </row>
    <row r="514" spans="1:2" x14ac:dyDescent="0.3">
      <c r="A514" s="36">
        <v>2628557.3368614591</v>
      </c>
      <c r="B514" s="42">
        <v>44193</v>
      </c>
    </row>
    <row r="515" spans="1:2" x14ac:dyDescent="0.3">
      <c r="A515" s="36">
        <v>608594.42900638981</v>
      </c>
      <c r="B515" s="42">
        <v>44161</v>
      </c>
    </row>
    <row r="516" spans="1:2" x14ac:dyDescent="0.3">
      <c r="A516" s="36">
        <v>954649.67905924784</v>
      </c>
      <c r="B516" s="42">
        <v>44193</v>
      </c>
    </row>
    <row r="517" spans="1:2" x14ac:dyDescent="0.3">
      <c r="A517" s="36">
        <v>754150.20727139513</v>
      </c>
      <c r="B517" s="42">
        <v>44193</v>
      </c>
    </row>
    <row r="518" spans="1:2" x14ac:dyDescent="0.3">
      <c r="A518" s="36">
        <v>23701.868097670613</v>
      </c>
      <c r="B518" s="42">
        <v>44161</v>
      </c>
    </row>
    <row r="519" spans="1:2" x14ac:dyDescent="0.3">
      <c r="A519" s="36">
        <v>25509329.199706934</v>
      </c>
      <c r="B519" s="42">
        <v>44193</v>
      </c>
    </row>
    <row r="520" spans="1:2" x14ac:dyDescent="0.3">
      <c r="A520" s="36">
        <v>290991.24895743892</v>
      </c>
      <c r="B520" s="42">
        <v>44193</v>
      </c>
    </row>
    <row r="521" spans="1:2" x14ac:dyDescent="0.3">
      <c r="A521" s="36">
        <v>525402.03541222087</v>
      </c>
      <c r="B521" s="42">
        <v>44195</v>
      </c>
    </row>
    <row r="522" spans="1:2" x14ac:dyDescent="0.3">
      <c r="A522" s="36">
        <v>3585065.7216940736</v>
      </c>
      <c r="B522" s="42">
        <v>44193</v>
      </c>
    </row>
    <row r="523" spans="1:2" x14ac:dyDescent="0.3">
      <c r="A523" s="36">
        <v>76394.196496472665</v>
      </c>
      <c r="B523" s="42">
        <v>44195</v>
      </c>
    </row>
    <row r="524" spans="1:2" x14ac:dyDescent="0.3">
      <c r="A524" s="36">
        <v>3572909.4653815255</v>
      </c>
      <c r="B524" s="42">
        <v>44200</v>
      </c>
    </row>
    <row r="525" spans="1:2" x14ac:dyDescent="0.3">
      <c r="A525" s="36">
        <v>190605.82365957438</v>
      </c>
      <c r="B525" s="42">
        <v>44194</v>
      </c>
    </row>
    <row r="526" spans="1:2" x14ac:dyDescent="0.3">
      <c r="A526" s="36">
        <v>367424.49880341452</v>
      </c>
      <c r="B526" s="42">
        <v>44193</v>
      </c>
    </row>
    <row r="527" spans="1:2" x14ac:dyDescent="0.3">
      <c r="A527" s="36">
        <v>113429.88109455674</v>
      </c>
      <c r="B527" s="42">
        <v>44200</v>
      </c>
    </row>
    <row r="528" spans="1:2" x14ac:dyDescent="0.3">
      <c r="A528" s="36">
        <v>10568.305243118511</v>
      </c>
      <c r="B528" s="42">
        <v>44194</v>
      </c>
    </row>
    <row r="529" spans="1:2" x14ac:dyDescent="0.3">
      <c r="A529" s="36">
        <v>19905.055666765096</v>
      </c>
      <c r="B529" s="42">
        <v>44193</v>
      </c>
    </row>
    <row r="530" spans="1:2" x14ac:dyDescent="0.3">
      <c r="A530" s="36">
        <v>236387.85328663074</v>
      </c>
      <c r="B530" s="42">
        <v>44200</v>
      </c>
    </row>
    <row r="531" spans="1:2" x14ac:dyDescent="0.3">
      <c r="A531" s="36">
        <v>28872.106165269219</v>
      </c>
      <c r="B531" s="42">
        <v>44193</v>
      </c>
    </row>
    <row r="532" spans="1:2" x14ac:dyDescent="0.3">
      <c r="A532" s="36">
        <v>2029625.640486792</v>
      </c>
      <c r="B532" s="42">
        <v>44200</v>
      </c>
    </row>
    <row r="533" spans="1:2" x14ac:dyDescent="0.3">
      <c r="A533" s="36">
        <v>56677.324339268096</v>
      </c>
      <c r="B533" s="42">
        <v>44194</v>
      </c>
    </row>
    <row r="534" spans="1:2" x14ac:dyDescent="0.3">
      <c r="A534" s="36">
        <v>6133918.7855613083</v>
      </c>
      <c r="B534" s="42">
        <v>44167</v>
      </c>
    </row>
    <row r="535" spans="1:2" x14ac:dyDescent="0.3">
      <c r="A535" s="36">
        <v>590578.04576086765</v>
      </c>
      <c r="B535" s="42">
        <v>44200</v>
      </c>
    </row>
    <row r="536" spans="1:2" x14ac:dyDescent="0.3">
      <c r="A536" s="36">
        <v>459725.75890729384</v>
      </c>
      <c r="B536" s="42">
        <v>44196</v>
      </c>
    </row>
    <row r="537" spans="1:2" x14ac:dyDescent="0.3">
      <c r="A537" s="36">
        <v>12317.897464105612</v>
      </c>
      <c r="B537" s="42">
        <v>44195</v>
      </c>
    </row>
    <row r="538" spans="1:2" x14ac:dyDescent="0.3">
      <c r="A538" s="36">
        <v>11972.365285047625</v>
      </c>
      <c r="B538" s="42">
        <v>44194</v>
      </c>
    </row>
    <row r="539" spans="1:2" x14ac:dyDescent="0.3">
      <c r="A539" s="36">
        <v>54186.90988094666</v>
      </c>
      <c r="B539" s="42">
        <v>44167</v>
      </c>
    </row>
    <row r="540" spans="1:2" x14ac:dyDescent="0.3">
      <c r="A540" s="36">
        <v>3780994.8048835373</v>
      </c>
      <c r="B540" s="42">
        <v>44200</v>
      </c>
    </row>
    <row r="541" spans="1:2" x14ac:dyDescent="0.3">
      <c r="A541" s="36">
        <v>16467.776390160896</v>
      </c>
      <c r="B541" s="42">
        <v>44169</v>
      </c>
    </row>
    <row r="542" spans="1:2" x14ac:dyDescent="0.3">
      <c r="A542" s="36">
        <v>2132061.1986280777</v>
      </c>
      <c r="B542" s="42">
        <v>44168</v>
      </c>
    </row>
    <row r="543" spans="1:2" x14ac:dyDescent="0.3">
      <c r="A543" s="36">
        <v>122685.42566652666</v>
      </c>
      <c r="B543" s="42">
        <v>44200</v>
      </c>
    </row>
    <row r="544" spans="1:2" x14ac:dyDescent="0.3">
      <c r="A544" s="36">
        <v>28809.418661408803</v>
      </c>
      <c r="B544" s="42">
        <v>44168</v>
      </c>
    </row>
    <row r="545" spans="1:2" x14ac:dyDescent="0.3">
      <c r="A545" s="36">
        <v>238193.62759420209</v>
      </c>
      <c r="B545" s="42">
        <v>44200</v>
      </c>
    </row>
    <row r="546" spans="1:2" x14ac:dyDescent="0.3">
      <c r="A546" s="36">
        <v>2067381.9039869548</v>
      </c>
      <c r="B546" s="42">
        <v>44200</v>
      </c>
    </row>
    <row r="547" spans="1:2" x14ac:dyDescent="0.3">
      <c r="A547" s="36">
        <v>243748.77376729512</v>
      </c>
      <c r="B547" s="42">
        <v>44168</v>
      </c>
    </row>
    <row r="548" spans="1:2" x14ac:dyDescent="0.3">
      <c r="A548" s="36">
        <v>345429.31471932086</v>
      </c>
      <c r="B548" s="42">
        <v>44200</v>
      </c>
    </row>
    <row r="549" spans="1:2" x14ac:dyDescent="0.3">
      <c r="A549" s="36">
        <v>3468441.4401523154</v>
      </c>
      <c r="B549" s="42">
        <v>44169</v>
      </c>
    </row>
    <row r="550" spans="1:2" x14ac:dyDescent="0.3">
      <c r="A550" s="36">
        <v>3272955.4614336072</v>
      </c>
      <c r="B550" s="42">
        <v>44168</v>
      </c>
    </row>
    <row r="551" spans="1:2" x14ac:dyDescent="0.3">
      <c r="A551" s="36">
        <v>2377135.2092554988</v>
      </c>
      <c r="B551" s="42">
        <v>44167</v>
      </c>
    </row>
    <row r="552" spans="1:2" x14ac:dyDescent="0.3">
      <c r="A552" s="36">
        <v>11202.614687128878</v>
      </c>
      <c r="B552" s="42">
        <v>44165</v>
      </c>
    </row>
    <row r="553" spans="1:2" x14ac:dyDescent="0.3">
      <c r="A553" s="36">
        <v>4901545.0812467504</v>
      </c>
      <c r="B553" s="42">
        <v>44168</v>
      </c>
    </row>
    <row r="554" spans="1:2" x14ac:dyDescent="0.3">
      <c r="A554" s="36">
        <v>14733.409537438398</v>
      </c>
      <c r="B554" s="42">
        <v>44165</v>
      </c>
    </row>
    <row r="555" spans="1:2" x14ac:dyDescent="0.3">
      <c r="A555" s="36">
        <v>1822720.9900861746</v>
      </c>
      <c r="B555" s="42">
        <v>44169</v>
      </c>
    </row>
    <row r="556" spans="1:2" x14ac:dyDescent="0.3">
      <c r="A556" s="36">
        <v>1792429.5426945393</v>
      </c>
      <c r="B556" s="42">
        <v>44168</v>
      </c>
    </row>
    <row r="557" spans="1:2" x14ac:dyDescent="0.3">
      <c r="A557" s="36">
        <v>542331.60784833191</v>
      </c>
      <c r="B557" s="42">
        <v>44169</v>
      </c>
    </row>
    <row r="558" spans="1:2" x14ac:dyDescent="0.3">
      <c r="A558" s="36">
        <v>767494.96255711839</v>
      </c>
      <c r="B558" s="42">
        <v>44168</v>
      </c>
    </row>
    <row r="559" spans="1:2" x14ac:dyDescent="0.3">
      <c r="A559" s="36">
        <v>113132.46310469991</v>
      </c>
      <c r="B559" s="42">
        <v>44207</v>
      </c>
    </row>
    <row r="560" spans="1:2" x14ac:dyDescent="0.3">
      <c r="A560" s="36">
        <v>63829.221533509255</v>
      </c>
      <c r="B560" s="42">
        <v>44175</v>
      </c>
    </row>
    <row r="561" spans="1:2" x14ac:dyDescent="0.3">
      <c r="A561" s="36">
        <v>142215.8709514635</v>
      </c>
      <c r="B561" s="42">
        <v>44173</v>
      </c>
    </row>
    <row r="562" spans="1:2" x14ac:dyDescent="0.3">
      <c r="A562" s="36">
        <v>265217.97731484892</v>
      </c>
      <c r="B562" s="42">
        <v>44173</v>
      </c>
    </row>
    <row r="563" spans="1:2" x14ac:dyDescent="0.3">
      <c r="A563" s="36">
        <v>2185146.6657220628</v>
      </c>
      <c r="B563" s="42">
        <v>44173</v>
      </c>
    </row>
    <row r="564" spans="1:2" x14ac:dyDescent="0.3">
      <c r="A564" s="36">
        <v>11232864.72414713</v>
      </c>
      <c r="B564" s="42">
        <v>44172</v>
      </c>
    </row>
    <row r="565" spans="1:2" x14ac:dyDescent="0.3">
      <c r="A565" s="36">
        <v>10353.689886741629</v>
      </c>
      <c r="B565" s="42">
        <v>44169</v>
      </c>
    </row>
    <row r="566" spans="1:2" x14ac:dyDescent="0.3">
      <c r="A566" s="36">
        <v>27177.532712817952</v>
      </c>
      <c r="B566" s="42">
        <v>44204</v>
      </c>
    </row>
    <row r="567" spans="1:2" x14ac:dyDescent="0.3">
      <c r="A567" s="36">
        <v>316646.84264408977</v>
      </c>
      <c r="B567" s="42">
        <v>44173</v>
      </c>
    </row>
    <row r="568" spans="1:2" x14ac:dyDescent="0.3">
      <c r="A568" s="36">
        <v>176861.35311203433</v>
      </c>
      <c r="B568" s="42">
        <v>44203</v>
      </c>
    </row>
    <row r="569" spans="1:2" x14ac:dyDescent="0.3">
      <c r="A569" s="36">
        <v>72861.990136767417</v>
      </c>
      <c r="B569" s="42">
        <v>44202</v>
      </c>
    </row>
    <row r="570" spans="1:2" x14ac:dyDescent="0.3">
      <c r="A570" s="36">
        <v>433948.30760828347</v>
      </c>
      <c r="B570" s="42">
        <v>44201</v>
      </c>
    </row>
    <row r="571" spans="1:2" x14ac:dyDescent="0.3">
      <c r="A571" s="36">
        <v>1374723.1743030737</v>
      </c>
      <c r="B571" s="42">
        <v>44200</v>
      </c>
    </row>
    <row r="572" spans="1:2" x14ac:dyDescent="0.3">
      <c r="A572" s="36">
        <v>23471.277505405786</v>
      </c>
      <c r="B572" s="42">
        <v>44174</v>
      </c>
    </row>
    <row r="573" spans="1:2" x14ac:dyDescent="0.3">
      <c r="A573" s="36">
        <v>532277.303671762</v>
      </c>
      <c r="B573" s="42">
        <v>44172</v>
      </c>
    </row>
    <row r="574" spans="1:2" x14ac:dyDescent="0.3">
      <c r="A574" s="36">
        <v>1189804.3011744716</v>
      </c>
      <c r="B574" s="42">
        <v>44207</v>
      </c>
    </row>
    <row r="575" spans="1:2" x14ac:dyDescent="0.3">
      <c r="A575" s="36">
        <v>3263903.6805707007</v>
      </c>
      <c r="B575" s="42">
        <v>44176</v>
      </c>
    </row>
    <row r="576" spans="1:2" x14ac:dyDescent="0.3">
      <c r="A576" s="36">
        <v>2092656.0757952803</v>
      </c>
      <c r="B576" s="42">
        <v>44207</v>
      </c>
    </row>
    <row r="577" spans="1:2" x14ac:dyDescent="0.3">
      <c r="A577" s="36">
        <v>4802878.3432303406</v>
      </c>
      <c r="B577" s="42">
        <v>44176</v>
      </c>
    </row>
    <row r="578" spans="1:2" x14ac:dyDescent="0.3">
      <c r="A578" s="36">
        <v>761245.64472180454</v>
      </c>
      <c r="B578" s="42">
        <v>44207</v>
      </c>
    </row>
    <row r="579" spans="1:2" x14ac:dyDescent="0.3">
      <c r="A579" s="36">
        <v>1744821.6378731332</v>
      </c>
      <c r="B579" s="42">
        <v>44176</v>
      </c>
    </row>
    <row r="580" spans="1:2" x14ac:dyDescent="0.3">
      <c r="A580" s="36">
        <v>365741.96784453653</v>
      </c>
      <c r="B580" s="42">
        <v>44207</v>
      </c>
    </row>
    <row r="581" spans="1:2" x14ac:dyDescent="0.3">
      <c r="A581" s="36">
        <v>803570.21008775232</v>
      </c>
      <c r="B581" s="42">
        <v>44176</v>
      </c>
    </row>
    <row r="582" spans="1:2" x14ac:dyDescent="0.3">
      <c r="A582" s="36">
        <v>751673.30998484371</v>
      </c>
      <c r="B582" s="42">
        <v>44175</v>
      </c>
    </row>
    <row r="583" spans="1:2" x14ac:dyDescent="0.3">
      <c r="A583" s="36">
        <v>159564.61480342888</v>
      </c>
      <c r="B583" s="42">
        <v>44174</v>
      </c>
    </row>
    <row r="584" spans="1:2" x14ac:dyDescent="0.3">
      <c r="A584" s="36">
        <v>24919.05382426197</v>
      </c>
      <c r="B584" s="42">
        <v>44161</v>
      </c>
    </row>
    <row r="585" spans="1:2" x14ac:dyDescent="0.3">
      <c r="A585" s="36">
        <v>246614.67952635526</v>
      </c>
      <c r="B585" s="42">
        <v>44204</v>
      </c>
    </row>
    <row r="586" spans="1:2" x14ac:dyDescent="0.3">
      <c r="A586" s="36">
        <v>81341.271003111906</v>
      </c>
      <c r="B586" s="42">
        <v>44202</v>
      </c>
    </row>
    <row r="587" spans="1:2" x14ac:dyDescent="0.3">
      <c r="A587" s="36">
        <v>173390.64559421802</v>
      </c>
      <c r="B587" s="42">
        <v>44201</v>
      </c>
    </row>
    <row r="588" spans="1:2" x14ac:dyDescent="0.3">
      <c r="A588" s="36">
        <v>811332.68273354578</v>
      </c>
      <c r="B588" s="42">
        <v>44175</v>
      </c>
    </row>
    <row r="589" spans="1:2" x14ac:dyDescent="0.3">
      <c r="A589" s="36">
        <v>795608.47246678674</v>
      </c>
      <c r="B589" s="42">
        <v>44174</v>
      </c>
    </row>
    <row r="590" spans="1:2" x14ac:dyDescent="0.3">
      <c r="A590" s="36">
        <v>499602.92563619744</v>
      </c>
      <c r="B590" s="42">
        <v>44204</v>
      </c>
    </row>
    <row r="591" spans="1:2" x14ac:dyDescent="0.3">
      <c r="A591" s="36">
        <v>2396874.569624952</v>
      </c>
      <c r="B591" s="42">
        <v>44148</v>
      </c>
    </row>
    <row r="592" spans="1:2" x14ac:dyDescent="0.3">
      <c r="A592" s="36">
        <v>882903.8143502262</v>
      </c>
      <c r="B592" s="42">
        <v>44179</v>
      </c>
    </row>
    <row r="593" spans="1:2" x14ac:dyDescent="0.3">
      <c r="A593" s="36">
        <v>875464.28557346773</v>
      </c>
      <c r="B593" s="42">
        <v>44176</v>
      </c>
    </row>
    <row r="594" spans="1:2" x14ac:dyDescent="0.3">
      <c r="A594" s="36">
        <v>747601.78800075094</v>
      </c>
      <c r="B594" s="42">
        <v>44154</v>
      </c>
    </row>
    <row r="595" spans="1:2" x14ac:dyDescent="0.3">
      <c r="A595" s="36">
        <v>741086.06056047906</v>
      </c>
      <c r="B595" s="42">
        <v>44153</v>
      </c>
    </row>
    <row r="596" spans="1:2" x14ac:dyDescent="0.3">
      <c r="A596" s="36">
        <v>1666740.7184619932</v>
      </c>
      <c r="B596" s="42">
        <v>44172</v>
      </c>
    </row>
    <row r="597" spans="1:2" x14ac:dyDescent="0.3">
      <c r="A597" s="36">
        <v>15984.609863699359</v>
      </c>
      <c r="B597" s="42">
        <v>44168</v>
      </c>
    </row>
    <row r="598" spans="1:2" x14ac:dyDescent="0.3">
      <c r="A598" s="36">
        <v>947422.24961003906</v>
      </c>
      <c r="B598" s="42">
        <v>44169</v>
      </c>
    </row>
    <row r="599" spans="1:2" x14ac:dyDescent="0.3">
      <c r="A599" s="36">
        <v>21668.111909875384</v>
      </c>
      <c r="B599" s="42">
        <v>44167</v>
      </c>
    </row>
    <row r="600" spans="1:2" x14ac:dyDescent="0.3">
      <c r="A600" s="36">
        <v>650932.17988345597</v>
      </c>
      <c r="B600" s="42">
        <v>44155</v>
      </c>
    </row>
    <row r="601" spans="1:2" x14ac:dyDescent="0.3">
      <c r="A601" s="36">
        <v>466037.07844768703</v>
      </c>
      <c r="B601" s="42">
        <v>44152</v>
      </c>
    </row>
    <row r="602" spans="1:2" x14ac:dyDescent="0.3">
      <c r="A602" s="36">
        <v>1585744.862289638</v>
      </c>
      <c r="B602" s="42">
        <v>44151</v>
      </c>
    </row>
    <row r="603" spans="1:2" x14ac:dyDescent="0.3">
      <c r="A603" s="36">
        <v>14679.810738792301</v>
      </c>
      <c r="B603" s="42">
        <v>44204</v>
      </c>
    </row>
    <row r="604" spans="1:2" x14ac:dyDescent="0.3">
      <c r="A604" s="36">
        <v>45491.173695682832</v>
      </c>
      <c r="B604" s="42">
        <v>44201</v>
      </c>
    </row>
    <row r="605" spans="1:2" x14ac:dyDescent="0.3">
      <c r="A605" s="36">
        <v>1122488.2180283323</v>
      </c>
      <c r="B605" s="42">
        <v>44207</v>
      </c>
    </row>
    <row r="606" spans="1:2" x14ac:dyDescent="0.3">
      <c r="A606" s="36">
        <v>490665.65751304908</v>
      </c>
      <c r="B606" s="42">
        <v>44204</v>
      </c>
    </row>
    <row r="607" spans="1:2" x14ac:dyDescent="0.3">
      <c r="A607" s="36">
        <v>35115.325415305088</v>
      </c>
      <c r="B607" s="42">
        <v>44200</v>
      </c>
    </row>
    <row r="608" spans="1:2" x14ac:dyDescent="0.3">
      <c r="A608" s="36">
        <v>1389895.2348091626</v>
      </c>
      <c r="B608" s="42">
        <v>44179</v>
      </c>
    </row>
    <row r="609" spans="1:2" x14ac:dyDescent="0.3">
      <c r="A609" s="36">
        <v>1621457.7118147952</v>
      </c>
      <c r="B609" s="42">
        <v>44158</v>
      </c>
    </row>
    <row r="610" spans="1:2" x14ac:dyDescent="0.3">
      <c r="A610" s="36">
        <v>866102.30891879194</v>
      </c>
      <c r="B610" s="42">
        <v>44155</v>
      </c>
    </row>
    <row r="611" spans="1:2" x14ac:dyDescent="0.3">
      <c r="A611" s="36">
        <v>988213.97708069836</v>
      </c>
      <c r="B611" s="42">
        <v>44169</v>
      </c>
    </row>
    <row r="612" spans="1:2" x14ac:dyDescent="0.3">
      <c r="A612" s="36">
        <v>956244.18412580807</v>
      </c>
      <c r="B612" s="42">
        <v>44168</v>
      </c>
    </row>
    <row r="613" spans="1:2" x14ac:dyDescent="0.3">
      <c r="A613" s="36">
        <v>910673.70140517212</v>
      </c>
      <c r="B613" s="42">
        <v>44176</v>
      </c>
    </row>
    <row r="614" spans="1:2" x14ac:dyDescent="0.3">
      <c r="A614" s="36">
        <v>912286.24210943817</v>
      </c>
      <c r="B614" s="42">
        <v>44175</v>
      </c>
    </row>
    <row r="615" spans="1:2" x14ac:dyDescent="0.3">
      <c r="A615" s="36">
        <v>857022.06269248517</v>
      </c>
      <c r="B615" s="42">
        <v>44174</v>
      </c>
    </row>
    <row r="616" spans="1:2" x14ac:dyDescent="0.3">
      <c r="A616" s="36">
        <v>1465308.9756916161</v>
      </c>
      <c r="B616" s="42">
        <v>44172</v>
      </c>
    </row>
    <row r="617" spans="1:2" x14ac:dyDescent="0.3">
      <c r="A617" s="36">
        <v>4624896.6244268045</v>
      </c>
      <c r="B617" s="42">
        <v>44148</v>
      </c>
    </row>
    <row r="618" spans="1:2" x14ac:dyDescent="0.3">
      <c r="A618" s="36">
        <v>805291.58271466219</v>
      </c>
      <c r="B618" s="42">
        <v>44154</v>
      </c>
    </row>
    <row r="619" spans="1:2" x14ac:dyDescent="0.3">
      <c r="A619" s="36">
        <v>836452.45886998228</v>
      </c>
      <c r="B619" s="42">
        <v>44153</v>
      </c>
    </row>
    <row r="620" spans="1:2" x14ac:dyDescent="0.3">
      <c r="A620" s="36">
        <v>829475.45723992283</v>
      </c>
      <c r="B620" s="42">
        <v>44152</v>
      </c>
    </row>
    <row r="621" spans="1:2" x14ac:dyDescent="0.3">
      <c r="A621" s="36">
        <v>1583305.9913511313</v>
      </c>
      <c r="B621" s="42">
        <v>44151</v>
      </c>
    </row>
    <row r="622" spans="1:2" x14ac:dyDescent="0.3">
      <c r="A622" s="36">
        <v>88091.72384286017</v>
      </c>
      <c r="B622" s="42">
        <v>44211</v>
      </c>
    </row>
    <row r="623" spans="1:2" x14ac:dyDescent="0.3">
      <c r="A623" s="36">
        <v>335753.48457769956</v>
      </c>
      <c r="B623" s="42">
        <v>44181</v>
      </c>
    </row>
    <row r="624" spans="1:2" x14ac:dyDescent="0.3">
      <c r="A624" s="36">
        <v>77865.498495619235</v>
      </c>
      <c r="B624" s="42">
        <v>44152</v>
      </c>
    </row>
    <row r="625" spans="1:2" x14ac:dyDescent="0.3">
      <c r="A625" s="36">
        <v>442100.13679759833</v>
      </c>
      <c r="B625" s="42">
        <v>44211</v>
      </c>
    </row>
    <row r="626" spans="1:2" x14ac:dyDescent="0.3">
      <c r="A626" s="36">
        <v>1262880.7113991396</v>
      </c>
      <c r="B626" s="42">
        <v>44181</v>
      </c>
    </row>
    <row r="627" spans="1:2" x14ac:dyDescent="0.3">
      <c r="A627" s="36">
        <v>305941.61502285599</v>
      </c>
      <c r="B627" s="42">
        <v>44211</v>
      </c>
    </row>
    <row r="628" spans="1:2" x14ac:dyDescent="0.3">
      <c r="A628" s="36">
        <v>570016.7471118673</v>
      </c>
      <c r="B628" s="42">
        <v>44181</v>
      </c>
    </row>
    <row r="629" spans="1:2" x14ac:dyDescent="0.3">
      <c r="A629" s="36">
        <v>132034.18718569094</v>
      </c>
      <c r="B629" s="42">
        <v>44180</v>
      </c>
    </row>
    <row r="630" spans="1:2" x14ac:dyDescent="0.3">
      <c r="A630" s="36">
        <v>90525.573102249808</v>
      </c>
      <c r="B630" s="42">
        <v>44207</v>
      </c>
    </row>
    <row r="631" spans="1:2" x14ac:dyDescent="0.3">
      <c r="A631" s="36">
        <v>76929.769004470305</v>
      </c>
      <c r="B631" s="42">
        <v>44211</v>
      </c>
    </row>
    <row r="632" spans="1:2" x14ac:dyDescent="0.3">
      <c r="A632" s="36">
        <v>68941.777286414872</v>
      </c>
      <c r="B632" s="42">
        <v>44210</v>
      </c>
    </row>
    <row r="633" spans="1:2" x14ac:dyDescent="0.3">
      <c r="A633" s="36">
        <v>38404.108821331771</v>
      </c>
      <c r="B633" s="42">
        <v>44208</v>
      </c>
    </row>
    <row r="634" spans="1:2" x14ac:dyDescent="0.3">
      <c r="A634" s="36">
        <v>233632.16013941364</v>
      </c>
      <c r="B634" s="42">
        <v>44181</v>
      </c>
    </row>
    <row r="635" spans="1:2" x14ac:dyDescent="0.3">
      <c r="A635" s="36">
        <v>1206478.8882110736</v>
      </c>
      <c r="B635" s="42">
        <v>44158</v>
      </c>
    </row>
    <row r="636" spans="1:2" x14ac:dyDescent="0.3">
      <c r="A636" s="36">
        <v>642663.24110016925</v>
      </c>
      <c r="B636" s="42">
        <v>44160</v>
      </c>
    </row>
    <row r="637" spans="1:2" x14ac:dyDescent="0.3">
      <c r="A637" s="36">
        <v>1454510.0686022036</v>
      </c>
      <c r="B637" s="42">
        <v>44165</v>
      </c>
    </row>
    <row r="638" spans="1:2" x14ac:dyDescent="0.3">
      <c r="A638" s="36">
        <v>624106.28890839615</v>
      </c>
      <c r="B638" s="42">
        <v>44161</v>
      </c>
    </row>
    <row r="639" spans="1:2" x14ac:dyDescent="0.3">
      <c r="A639" s="36">
        <v>1334680.8113849922</v>
      </c>
      <c r="B639" s="42">
        <v>44151</v>
      </c>
    </row>
    <row r="640" spans="1:2" x14ac:dyDescent="0.3">
      <c r="A640" s="36">
        <v>393267.18800146645</v>
      </c>
      <c r="B640" s="42">
        <v>44211</v>
      </c>
    </row>
    <row r="641" spans="1:2" x14ac:dyDescent="0.3">
      <c r="A641" s="36">
        <v>2149013.2688593552</v>
      </c>
      <c r="B641" s="42">
        <v>44210</v>
      </c>
    </row>
    <row r="642" spans="1:2" x14ac:dyDescent="0.3">
      <c r="A642" s="36">
        <v>19318.073439308744</v>
      </c>
      <c r="B642" s="42">
        <v>44210</v>
      </c>
    </row>
    <row r="643" spans="1:2" x14ac:dyDescent="0.3">
      <c r="A643" s="36">
        <v>19565.437614307022</v>
      </c>
      <c r="B643" s="42">
        <v>44214</v>
      </c>
    </row>
    <row r="644" spans="1:2" x14ac:dyDescent="0.3">
      <c r="A644" s="36">
        <v>23963.973396924895</v>
      </c>
      <c r="B644" s="42">
        <v>44211</v>
      </c>
    </row>
    <row r="645" spans="1:2" x14ac:dyDescent="0.3">
      <c r="A645" s="36">
        <v>195033.0180059149</v>
      </c>
      <c r="B645" s="42">
        <v>44211</v>
      </c>
    </row>
    <row r="646" spans="1:2" x14ac:dyDescent="0.3">
      <c r="A646" s="36">
        <v>18519.276744908344</v>
      </c>
      <c r="B646" s="42">
        <v>44211</v>
      </c>
    </row>
    <row r="647" spans="1:2" x14ac:dyDescent="0.3">
      <c r="A647" s="36">
        <v>168362.5989070058</v>
      </c>
      <c r="B647" s="42">
        <v>44210</v>
      </c>
    </row>
    <row r="648" spans="1:2" x14ac:dyDescent="0.3">
      <c r="A648" s="36">
        <v>457500.27178158436</v>
      </c>
      <c r="B648" s="42">
        <v>44214</v>
      </c>
    </row>
    <row r="649" spans="1:2" x14ac:dyDescent="0.3">
      <c r="A649" s="36">
        <v>2160796.4158569798</v>
      </c>
      <c r="B649" s="42">
        <v>44208</v>
      </c>
    </row>
    <row r="650" spans="1:2" x14ac:dyDescent="0.3">
      <c r="A650" s="36">
        <v>1600666.5115685794</v>
      </c>
      <c r="B650" s="42">
        <v>44208</v>
      </c>
    </row>
    <row r="651" spans="1:2" x14ac:dyDescent="0.3">
      <c r="A651" s="36">
        <v>35011.349546927857</v>
      </c>
      <c r="B651" s="42">
        <v>44214</v>
      </c>
    </row>
    <row r="652" spans="1:2" x14ac:dyDescent="0.3">
      <c r="A652" s="36">
        <v>648012.47556307202</v>
      </c>
      <c r="B652" s="42">
        <v>44208</v>
      </c>
    </row>
    <row r="653" spans="1:2" x14ac:dyDescent="0.3">
      <c r="A653" s="36">
        <v>50181.872243780977</v>
      </c>
      <c r="B653" s="42">
        <v>44214</v>
      </c>
    </row>
    <row r="654" spans="1:2" x14ac:dyDescent="0.3">
      <c r="A654" s="36">
        <v>29531.894378717683</v>
      </c>
      <c r="B654" s="42">
        <v>44208</v>
      </c>
    </row>
    <row r="655" spans="1:2" x14ac:dyDescent="0.3">
      <c r="A655" s="36">
        <v>2233496.3576068515</v>
      </c>
      <c r="B655" s="42">
        <v>44182</v>
      </c>
    </row>
    <row r="656" spans="1:2" x14ac:dyDescent="0.3">
      <c r="A656" s="36">
        <v>3736919.1227668528</v>
      </c>
      <c r="B656" s="42">
        <v>44186</v>
      </c>
    </row>
    <row r="657" spans="1:2" x14ac:dyDescent="0.3">
      <c r="A657" s="36">
        <v>2866638.2506962521</v>
      </c>
      <c r="B657" s="42">
        <v>44183</v>
      </c>
    </row>
    <row r="658" spans="1:2" x14ac:dyDescent="0.3">
      <c r="A658" s="36">
        <v>2977401.841270708</v>
      </c>
      <c r="B658" s="42">
        <v>44181</v>
      </c>
    </row>
    <row r="659" spans="1:2" x14ac:dyDescent="0.3">
      <c r="A659" s="36">
        <v>234199.52853099981</v>
      </c>
      <c r="B659" s="42">
        <v>44180</v>
      </c>
    </row>
    <row r="660" spans="1:2" x14ac:dyDescent="0.3">
      <c r="A660" s="36">
        <v>4508714.8292612387</v>
      </c>
      <c r="B660" s="42">
        <v>44186</v>
      </c>
    </row>
    <row r="661" spans="1:2" x14ac:dyDescent="0.3">
      <c r="A661" s="36">
        <v>3022106.9683683226</v>
      </c>
      <c r="B661" s="42">
        <v>44181</v>
      </c>
    </row>
    <row r="662" spans="1:2" x14ac:dyDescent="0.3">
      <c r="A662" s="36">
        <v>4163568.7173221349</v>
      </c>
      <c r="B662" s="42">
        <v>44183</v>
      </c>
    </row>
    <row r="663" spans="1:2" x14ac:dyDescent="0.3">
      <c r="A663" s="36">
        <v>4285583.3339591632</v>
      </c>
      <c r="B663" s="42">
        <v>44182</v>
      </c>
    </row>
    <row r="664" spans="1:2" x14ac:dyDescent="0.3">
      <c r="A664" s="36">
        <v>1554578.2913570539</v>
      </c>
      <c r="B664" s="42">
        <v>44186</v>
      </c>
    </row>
    <row r="665" spans="1:2" x14ac:dyDescent="0.3">
      <c r="A665" s="36">
        <v>1074848.9495675906</v>
      </c>
      <c r="B665" s="42">
        <v>44181</v>
      </c>
    </row>
    <row r="666" spans="1:2" x14ac:dyDescent="0.3">
      <c r="A666" s="36">
        <v>1534356.4340506308</v>
      </c>
      <c r="B666" s="42">
        <v>44183</v>
      </c>
    </row>
    <row r="667" spans="1:2" x14ac:dyDescent="0.3">
      <c r="A667" s="36">
        <v>1582977.9873483237</v>
      </c>
      <c r="B667" s="42">
        <v>44182</v>
      </c>
    </row>
    <row r="668" spans="1:2" x14ac:dyDescent="0.3">
      <c r="A668" s="36">
        <v>12471.870977079043</v>
      </c>
      <c r="B668" s="42">
        <v>44215</v>
      </c>
    </row>
    <row r="669" spans="1:2" x14ac:dyDescent="0.3">
      <c r="A669" s="36">
        <v>1279275.5904529619</v>
      </c>
      <c r="B669" s="42">
        <v>44214</v>
      </c>
    </row>
    <row r="670" spans="1:2" x14ac:dyDescent="0.3">
      <c r="A670" s="36">
        <v>350935.05702642247</v>
      </c>
      <c r="B670" s="42">
        <v>44211</v>
      </c>
    </row>
    <row r="671" spans="1:2" x14ac:dyDescent="0.3">
      <c r="A671" s="36">
        <v>108034.37607454196</v>
      </c>
      <c r="B671" s="42">
        <v>44210</v>
      </c>
    </row>
    <row r="672" spans="1:2" x14ac:dyDescent="0.3">
      <c r="A672" s="36">
        <v>483309.55800589058</v>
      </c>
      <c r="B672" s="42">
        <v>44181</v>
      </c>
    </row>
    <row r="673" spans="1:2" x14ac:dyDescent="0.3">
      <c r="A673" s="36">
        <v>699675.89119500702</v>
      </c>
      <c r="B673" s="42">
        <v>44183</v>
      </c>
    </row>
    <row r="674" spans="1:2" x14ac:dyDescent="0.3">
      <c r="A674" s="36">
        <v>97552.859999675944</v>
      </c>
      <c r="B674" s="42">
        <v>44209</v>
      </c>
    </row>
    <row r="675" spans="1:2" x14ac:dyDescent="0.3">
      <c r="A675" s="36">
        <v>280807.5765554384</v>
      </c>
      <c r="B675" s="42">
        <v>44208</v>
      </c>
    </row>
    <row r="676" spans="1:2" x14ac:dyDescent="0.3">
      <c r="A676" s="36">
        <v>664723.01532545115</v>
      </c>
      <c r="B676" s="42">
        <v>44182</v>
      </c>
    </row>
    <row r="677" spans="1:2" x14ac:dyDescent="0.3">
      <c r="A677" s="36">
        <v>471978.58540697885</v>
      </c>
      <c r="B677" s="42">
        <v>44207</v>
      </c>
    </row>
    <row r="678" spans="1:2" x14ac:dyDescent="0.3">
      <c r="A678" s="36">
        <v>679493.54607544478</v>
      </c>
      <c r="B678" s="42">
        <v>44186</v>
      </c>
    </row>
    <row r="679" spans="1:2" x14ac:dyDescent="0.3">
      <c r="A679" s="36">
        <v>701271.44792888488</v>
      </c>
      <c r="B679" s="42">
        <v>44217</v>
      </c>
    </row>
    <row r="680" spans="1:2" x14ac:dyDescent="0.3">
      <c r="A680" s="36">
        <v>890298.89885357535</v>
      </c>
      <c r="B680" s="42">
        <v>44216</v>
      </c>
    </row>
    <row r="681" spans="1:2" x14ac:dyDescent="0.3">
      <c r="A681" s="36">
        <v>4346851.5358278928</v>
      </c>
      <c r="B681" s="42">
        <v>44215</v>
      </c>
    </row>
    <row r="682" spans="1:2" x14ac:dyDescent="0.3">
      <c r="A682" s="36">
        <v>22452.042085946487</v>
      </c>
      <c r="B682" s="42">
        <v>44217</v>
      </c>
    </row>
    <row r="683" spans="1:2" x14ac:dyDescent="0.3">
      <c r="A683" s="36">
        <v>62639.801188827754</v>
      </c>
      <c r="B683" s="42">
        <v>44216</v>
      </c>
    </row>
    <row r="684" spans="1:2" x14ac:dyDescent="0.3">
      <c r="A684" s="36">
        <v>25671.526603638617</v>
      </c>
      <c r="B684" s="42">
        <v>44215</v>
      </c>
    </row>
    <row r="685" spans="1:2" x14ac:dyDescent="0.3">
      <c r="A685" s="36">
        <v>49265.383337756379</v>
      </c>
      <c r="B685" s="42">
        <v>44217</v>
      </c>
    </row>
    <row r="686" spans="1:2" x14ac:dyDescent="0.3">
      <c r="A686" s="36">
        <v>62598.361382581992</v>
      </c>
      <c r="B686" s="42">
        <v>44216</v>
      </c>
    </row>
    <row r="687" spans="1:2" x14ac:dyDescent="0.3">
      <c r="A687" s="36">
        <v>328970.74148572033</v>
      </c>
      <c r="B687" s="42">
        <v>44215</v>
      </c>
    </row>
    <row r="688" spans="1:2" x14ac:dyDescent="0.3">
      <c r="A688" s="36">
        <v>302010.59485548729</v>
      </c>
      <c r="B688" s="42">
        <v>44217</v>
      </c>
    </row>
    <row r="689" spans="1:2" x14ac:dyDescent="0.3">
      <c r="A689" s="36">
        <v>445690.6344843455</v>
      </c>
      <c r="B689" s="42">
        <v>44216</v>
      </c>
    </row>
    <row r="690" spans="1:2" x14ac:dyDescent="0.3">
      <c r="A690" s="36">
        <v>2276071.4896119242</v>
      </c>
      <c r="B690" s="42">
        <v>44215</v>
      </c>
    </row>
    <row r="691" spans="1:2" x14ac:dyDescent="0.3">
      <c r="A691" s="36">
        <v>41173.106192432104</v>
      </c>
      <c r="B691" s="42">
        <v>44217</v>
      </c>
    </row>
    <row r="692" spans="1:2" x14ac:dyDescent="0.3">
      <c r="A692" s="36">
        <v>72412.492546111593</v>
      </c>
      <c r="B692" s="42">
        <v>44216</v>
      </c>
    </row>
    <row r="693" spans="1:2" x14ac:dyDescent="0.3">
      <c r="A693" s="36">
        <v>332097.70353941707</v>
      </c>
      <c r="B693" s="42">
        <v>44215</v>
      </c>
    </row>
    <row r="694" spans="1:2" x14ac:dyDescent="0.3">
      <c r="A694" s="36">
        <v>348650.96187480632</v>
      </c>
      <c r="B694" s="42">
        <v>44218</v>
      </c>
    </row>
    <row r="695" spans="1:2" x14ac:dyDescent="0.3">
      <c r="A695" s="36">
        <v>5542112.8117245967</v>
      </c>
      <c r="B695" s="42">
        <v>44217</v>
      </c>
    </row>
    <row r="696" spans="1:2" x14ac:dyDescent="0.3">
      <c r="A696" s="36">
        <v>32877.790008515658</v>
      </c>
      <c r="B696" s="42">
        <v>44218</v>
      </c>
    </row>
    <row r="697" spans="1:2" x14ac:dyDescent="0.3">
      <c r="A697" s="36">
        <v>197146.30976079538</v>
      </c>
      <c r="B697" s="42">
        <v>44218</v>
      </c>
    </row>
    <row r="698" spans="1:2" x14ac:dyDescent="0.3">
      <c r="A698" s="36">
        <v>2680985.7226719046</v>
      </c>
      <c r="B698" s="42">
        <v>44217</v>
      </c>
    </row>
    <row r="699" spans="1:2" x14ac:dyDescent="0.3">
      <c r="A699" s="36">
        <v>25508.881895308648</v>
      </c>
      <c r="B699" s="42">
        <v>44218</v>
      </c>
    </row>
    <row r="700" spans="1:2" x14ac:dyDescent="0.3">
      <c r="A700" s="36">
        <v>130097.12857724214</v>
      </c>
      <c r="B700" s="42">
        <v>44217</v>
      </c>
    </row>
    <row r="701" spans="1:2" x14ac:dyDescent="0.3">
      <c r="A701" s="36">
        <v>187252.38096829568</v>
      </c>
      <c r="B701" s="42">
        <v>44218</v>
      </c>
    </row>
    <row r="702" spans="1:2" x14ac:dyDescent="0.3">
      <c r="A702" s="36">
        <v>182362.19092075666</v>
      </c>
      <c r="B702" s="42">
        <v>44215</v>
      </c>
    </row>
    <row r="703" spans="1:2" x14ac:dyDescent="0.3">
      <c r="A703" s="36">
        <v>5642383.7502943389</v>
      </c>
      <c r="B703" s="42">
        <v>44214</v>
      </c>
    </row>
    <row r="704" spans="1:2" x14ac:dyDescent="0.3">
      <c r="A704" s="36">
        <v>215304.36411213916</v>
      </c>
      <c r="B704" s="42">
        <v>44218</v>
      </c>
    </row>
    <row r="705" spans="1:2" x14ac:dyDescent="0.3">
      <c r="A705" s="36">
        <v>126992.23601665118</v>
      </c>
      <c r="B705" s="42">
        <v>44215</v>
      </c>
    </row>
    <row r="706" spans="1:2" x14ac:dyDescent="0.3">
      <c r="A706" s="36">
        <v>303086.60895428195</v>
      </c>
      <c r="B706" s="42">
        <v>44217</v>
      </c>
    </row>
    <row r="707" spans="1:2" x14ac:dyDescent="0.3">
      <c r="A707" s="36">
        <v>482807.27697288059</v>
      </c>
      <c r="B707" s="42">
        <v>44218</v>
      </c>
    </row>
    <row r="708" spans="1:2" x14ac:dyDescent="0.3">
      <c r="A708" s="36">
        <v>452674.62432089372</v>
      </c>
      <c r="B708" s="42">
        <v>44217</v>
      </c>
    </row>
    <row r="709" spans="1:2" x14ac:dyDescent="0.3">
      <c r="A709" s="36">
        <v>1167962.2234396031</v>
      </c>
      <c r="B709" s="42">
        <v>44218</v>
      </c>
    </row>
    <row r="710" spans="1:2" x14ac:dyDescent="0.3">
      <c r="A710" s="36">
        <v>448914.38370931911</v>
      </c>
      <c r="B710" s="42">
        <v>44214</v>
      </c>
    </row>
    <row r="711" spans="1:2" x14ac:dyDescent="0.3">
      <c r="A711" s="36">
        <v>427410.72796681774</v>
      </c>
      <c r="B711" s="42">
        <v>44218</v>
      </c>
    </row>
    <row r="712" spans="1:2" x14ac:dyDescent="0.3">
      <c r="A712" s="36">
        <v>300814.37411284464</v>
      </c>
      <c r="B712" s="42">
        <v>44217</v>
      </c>
    </row>
    <row r="713" spans="1:2" x14ac:dyDescent="0.3">
      <c r="A713" s="36">
        <v>14896.326629771413</v>
      </c>
      <c r="B713" s="42">
        <v>44215</v>
      </c>
    </row>
    <row r="714" spans="1:2" x14ac:dyDescent="0.3">
      <c r="A714" s="36">
        <v>16388.86</v>
      </c>
      <c r="B714" s="42">
        <v>44207</v>
      </c>
    </row>
    <row r="715" spans="1:2" x14ac:dyDescent="0.3">
      <c r="A715" s="36">
        <v>18056.8</v>
      </c>
      <c r="B715" s="42">
        <v>44204</v>
      </c>
    </row>
    <row r="716" spans="1:2" x14ac:dyDescent="0.3">
      <c r="A716" s="36">
        <v>23725.29</v>
      </c>
      <c r="B716" s="42">
        <v>44211</v>
      </c>
    </row>
    <row r="717" spans="1:2" x14ac:dyDescent="0.3">
      <c r="A717" s="36">
        <v>798231.64</v>
      </c>
      <c r="B717" s="42">
        <v>44189</v>
      </c>
    </row>
    <row r="718" spans="1:2" x14ac:dyDescent="0.3">
      <c r="A718" s="36">
        <v>811248.51</v>
      </c>
      <c r="B718" s="42">
        <v>44188</v>
      </c>
    </row>
    <row r="719" spans="1:2" x14ac:dyDescent="0.3">
      <c r="A719" s="36">
        <v>565277.34</v>
      </c>
      <c r="B719" s="42">
        <v>44187</v>
      </c>
    </row>
    <row r="720" spans="1:2" x14ac:dyDescent="0.3">
      <c r="A720" s="36">
        <v>3352981.46</v>
      </c>
      <c r="B720" s="42">
        <v>44211</v>
      </c>
    </row>
    <row r="721" spans="1:2" x14ac:dyDescent="0.3">
      <c r="A721" s="36">
        <v>12498.12</v>
      </c>
      <c r="B721" s="42">
        <v>44204</v>
      </c>
    </row>
    <row r="722" spans="1:2" x14ac:dyDescent="0.3">
      <c r="A722" s="36">
        <v>1506105.05</v>
      </c>
      <c r="B722" s="42">
        <v>44214</v>
      </c>
    </row>
    <row r="723" spans="1:2" x14ac:dyDescent="0.3">
      <c r="A723" s="36">
        <v>767621.49</v>
      </c>
      <c r="B723" s="42">
        <v>44188</v>
      </c>
    </row>
    <row r="724" spans="1:2" x14ac:dyDescent="0.3">
      <c r="A724" s="36">
        <v>387874.28</v>
      </c>
      <c r="B724" s="42">
        <v>44208</v>
      </c>
    </row>
    <row r="725" spans="1:2" x14ac:dyDescent="0.3">
      <c r="A725" s="36">
        <v>790912.28</v>
      </c>
      <c r="B725" s="42">
        <v>44189</v>
      </c>
    </row>
    <row r="726" spans="1:2" x14ac:dyDescent="0.3">
      <c r="A726" s="36">
        <v>502489.78</v>
      </c>
      <c r="B726" s="42">
        <v>44211</v>
      </c>
    </row>
    <row r="727" spans="1:2" x14ac:dyDescent="0.3">
      <c r="A727" s="36">
        <v>317956.88</v>
      </c>
      <c r="B727" s="42">
        <v>44210</v>
      </c>
    </row>
    <row r="728" spans="1:2" x14ac:dyDescent="0.3">
      <c r="A728" s="36">
        <v>83542.61</v>
      </c>
      <c r="B728" s="42">
        <v>44209</v>
      </c>
    </row>
    <row r="729" spans="1:2" x14ac:dyDescent="0.3">
      <c r="A729" s="36">
        <v>10879.4</v>
      </c>
      <c r="B729" s="42">
        <v>44204</v>
      </c>
    </row>
    <row r="730" spans="1:2" x14ac:dyDescent="0.3">
      <c r="A730" s="36"/>
      <c r="B730" s="42"/>
    </row>
    <row r="731" spans="1:2" x14ac:dyDescent="0.3">
      <c r="A731" s="36"/>
      <c r="B731" s="42"/>
    </row>
    <row r="732" spans="1:2" x14ac:dyDescent="0.3">
      <c r="A732" s="36"/>
      <c r="B732" s="42"/>
    </row>
    <row r="733" spans="1:2" x14ac:dyDescent="0.3">
      <c r="A733" s="36"/>
      <c r="B733" s="42"/>
    </row>
    <row r="734" spans="1:2" x14ac:dyDescent="0.3">
      <c r="A734" s="36"/>
      <c r="B734" s="42"/>
    </row>
    <row r="735" spans="1:2" x14ac:dyDescent="0.3">
      <c r="A735" s="36"/>
      <c r="B735" s="42"/>
    </row>
    <row r="736" spans="1:2" x14ac:dyDescent="0.3">
      <c r="A736" s="36"/>
      <c r="B736" s="42"/>
    </row>
    <row r="737" spans="1:2" x14ac:dyDescent="0.3">
      <c r="A737" s="36"/>
      <c r="B737" s="42"/>
    </row>
    <row r="738" spans="1:2" x14ac:dyDescent="0.3">
      <c r="A738" s="36"/>
      <c r="B738" s="42"/>
    </row>
    <row r="739" spans="1:2" x14ac:dyDescent="0.3">
      <c r="A739" s="36"/>
      <c r="B739" s="42"/>
    </row>
    <row r="740" spans="1:2" x14ac:dyDescent="0.3">
      <c r="A740" s="36"/>
      <c r="B740" s="42"/>
    </row>
    <row r="741" spans="1:2" x14ac:dyDescent="0.3">
      <c r="A741" s="36"/>
      <c r="B741" s="42"/>
    </row>
    <row r="742" spans="1:2" x14ac:dyDescent="0.3">
      <c r="A742" s="36"/>
      <c r="B742" s="42"/>
    </row>
    <row r="743" spans="1:2" x14ac:dyDescent="0.3">
      <c r="A743" s="36"/>
      <c r="B743" s="42"/>
    </row>
    <row r="744" spans="1:2" x14ac:dyDescent="0.3">
      <c r="A744" s="36"/>
      <c r="B744" s="42"/>
    </row>
    <row r="745" spans="1:2" x14ac:dyDescent="0.3">
      <c r="A745" s="36"/>
      <c r="B745" s="42"/>
    </row>
    <row r="746" spans="1:2" x14ac:dyDescent="0.3">
      <c r="A746" s="36"/>
      <c r="B746" s="42"/>
    </row>
    <row r="747" spans="1:2" x14ac:dyDescent="0.3">
      <c r="A747" s="36"/>
      <c r="B747" s="42"/>
    </row>
    <row r="748" spans="1:2" x14ac:dyDescent="0.3">
      <c r="A748" s="36"/>
      <c r="B748" s="42"/>
    </row>
    <row r="749" spans="1:2" x14ac:dyDescent="0.3">
      <c r="A749" s="36"/>
      <c r="B749" s="42"/>
    </row>
    <row r="750" spans="1:2" x14ac:dyDescent="0.3">
      <c r="A750" s="36"/>
      <c r="B750" s="42"/>
    </row>
    <row r="751" spans="1:2" x14ac:dyDescent="0.3">
      <c r="A751" s="36"/>
      <c r="B751" s="42"/>
    </row>
    <row r="752" spans="1:2" x14ac:dyDescent="0.3">
      <c r="A752" s="36"/>
      <c r="B752" s="42"/>
    </row>
    <row r="753" spans="1:2" x14ac:dyDescent="0.3">
      <c r="A753" s="36"/>
      <c r="B753" s="42"/>
    </row>
    <row r="754" spans="1:2" x14ac:dyDescent="0.3">
      <c r="A754" s="36"/>
      <c r="B754" s="42"/>
    </row>
    <row r="755" spans="1:2" x14ac:dyDescent="0.3">
      <c r="A755" s="36"/>
      <c r="B755" s="42"/>
    </row>
    <row r="756" spans="1:2" x14ac:dyDescent="0.3">
      <c r="A756" s="36"/>
      <c r="B756" s="42"/>
    </row>
    <row r="757" spans="1:2" x14ac:dyDescent="0.3">
      <c r="A757" s="36"/>
      <c r="B757" s="42"/>
    </row>
    <row r="758" spans="1:2" x14ac:dyDescent="0.3">
      <c r="A758" s="36"/>
      <c r="B758" s="42"/>
    </row>
    <row r="759" spans="1:2" x14ac:dyDescent="0.3">
      <c r="A759" s="36"/>
      <c r="B759" s="42"/>
    </row>
    <row r="760" spans="1:2" x14ac:dyDescent="0.3">
      <c r="A760" s="36"/>
      <c r="B760" s="42"/>
    </row>
    <row r="761" spans="1:2" x14ac:dyDescent="0.3">
      <c r="A761" s="36"/>
      <c r="B761" s="42"/>
    </row>
    <row r="762" spans="1:2" x14ac:dyDescent="0.3">
      <c r="A762" s="36"/>
      <c r="B762" s="42"/>
    </row>
    <row r="763" spans="1:2" x14ac:dyDescent="0.3">
      <c r="A763" s="36"/>
      <c r="B763" s="42"/>
    </row>
    <row r="764" spans="1:2" x14ac:dyDescent="0.3">
      <c r="A764" s="36"/>
      <c r="B764" s="42"/>
    </row>
    <row r="765" spans="1:2" x14ac:dyDescent="0.3">
      <c r="A765" s="36"/>
      <c r="B765" s="42"/>
    </row>
    <row r="766" spans="1:2" x14ac:dyDescent="0.3">
      <c r="A766" s="36"/>
      <c r="B766" s="42"/>
    </row>
    <row r="767" spans="1:2" x14ac:dyDescent="0.3">
      <c r="A767" s="36"/>
      <c r="B767" s="42"/>
    </row>
    <row r="768" spans="1:2" x14ac:dyDescent="0.3">
      <c r="A768" s="36"/>
      <c r="B768" s="42"/>
    </row>
    <row r="769" spans="1:2" x14ac:dyDescent="0.3">
      <c r="A769" s="36"/>
      <c r="B769" s="42"/>
    </row>
    <row r="770" spans="1:2" x14ac:dyDescent="0.3">
      <c r="A770" s="36"/>
      <c r="B770" s="42"/>
    </row>
    <row r="771" spans="1:2" x14ac:dyDescent="0.3">
      <c r="A771" s="36"/>
      <c r="B771" s="42"/>
    </row>
    <row r="772" spans="1:2" x14ac:dyDescent="0.3">
      <c r="A772" s="36"/>
      <c r="B772" s="42"/>
    </row>
    <row r="773" spans="1:2" x14ac:dyDescent="0.3">
      <c r="A773" s="36"/>
      <c r="B773" s="42"/>
    </row>
    <row r="774" spans="1:2" x14ac:dyDescent="0.3">
      <c r="A774" s="36"/>
      <c r="B774" s="42"/>
    </row>
    <row r="775" spans="1:2" x14ac:dyDescent="0.3">
      <c r="A775" s="36"/>
      <c r="B775" s="42"/>
    </row>
    <row r="776" spans="1:2" x14ac:dyDescent="0.3">
      <c r="A776" s="36"/>
      <c r="B776" s="42"/>
    </row>
    <row r="777" spans="1:2" x14ac:dyDescent="0.3">
      <c r="A777" s="36"/>
      <c r="B777" s="42"/>
    </row>
    <row r="778" spans="1:2" x14ac:dyDescent="0.3">
      <c r="A778" s="36"/>
      <c r="B778" s="42"/>
    </row>
    <row r="779" spans="1:2" x14ac:dyDescent="0.3">
      <c r="A779" s="36"/>
      <c r="B779" s="42"/>
    </row>
    <row r="780" spans="1:2" x14ac:dyDescent="0.3">
      <c r="A780" s="36"/>
      <c r="B780" s="42"/>
    </row>
    <row r="781" spans="1:2" x14ac:dyDescent="0.3">
      <c r="A781" s="36"/>
      <c r="B781" s="42"/>
    </row>
    <row r="782" spans="1:2" x14ac:dyDescent="0.3">
      <c r="A782" s="36"/>
      <c r="B782" s="42"/>
    </row>
    <row r="783" spans="1:2" x14ac:dyDescent="0.3">
      <c r="A783" s="36"/>
      <c r="B783" s="42"/>
    </row>
    <row r="784" spans="1:2" x14ac:dyDescent="0.3">
      <c r="A784" s="36"/>
      <c r="B784" s="42"/>
    </row>
    <row r="785" spans="1:2" x14ac:dyDescent="0.3">
      <c r="A785" s="36"/>
      <c r="B785" s="42"/>
    </row>
    <row r="786" spans="1:2" x14ac:dyDescent="0.3">
      <c r="A786" s="36"/>
      <c r="B786" s="42"/>
    </row>
    <row r="787" spans="1:2" x14ac:dyDescent="0.3">
      <c r="A787" s="36"/>
      <c r="B787" s="42"/>
    </row>
    <row r="788" spans="1:2" x14ac:dyDescent="0.3">
      <c r="A788" s="36"/>
      <c r="B788" s="42"/>
    </row>
    <row r="789" spans="1:2" x14ac:dyDescent="0.3">
      <c r="A789" s="36"/>
      <c r="B789" s="42"/>
    </row>
    <row r="790" spans="1:2" x14ac:dyDescent="0.3">
      <c r="A790" s="36"/>
      <c r="B790" s="42"/>
    </row>
    <row r="791" spans="1:2" x14ac:dyDescent="0.3">
      <c r="A791" s="36"/>
      <c r="B791" s="42"/>
    </row>
    <row r="792" spans="1:2" x14ac:dyDescent="0.3">
      <c r="A792" s="36"/>
      <c r="B792" s="42"/>
    </row>
    <row r="793" spans="1:2" x14ac:dyDescent="0.3">
      <c r="A793" s="36"/>
      <c r="B793" s="42"/>
    </row>
    <row r="794" spans="1:2" x14ac:dyDescent="0.3">
      <c r="A794" s="36"/>
      <c r="B794" s="42"/>
    </row>
    <row r="795" spans="1:2" x14ac:dyDescent="0.3">
      <c r="A795" s="36"/>
      <c r="B795" s="42"/>
    </row>
    <row r="796" spans="1:2" x14ac:dyDescent="0.3">
      <c r="A796" s="36"/>
      <c r="B796" s="42"/>
    </row>
    <row r="797" spans="1:2" x14ac:dyDescent="0.3">
      <c r="A797" s="36"/>
      <c r="B797" s="42"/>
    </row>
    <row r="798" spans="1:2" x14ac:dyDescent="0.3">
      <c r="A798" s="36"/>
      <c r="B798" s="42"/>
    </row>
    <row r="799" spans="1:2" x14ac:dyDescent="0.3">
      <c r="A799" s="36"/>
      <c r="B799" s="42"/>
    </row>
    <row r="800" spans="1:2" x14ac:dyDescent="0.3">
      <c r="A800" s="36"/>
      <c r="B800" s="42"/>
    </row>
    <row r="801" spans="1:2" x14ac:dyDescent="0.3">
      <c r="A801" s="36"/>
      <c r="B801" s="42"/>
    </row>
    <row r="802" spans="1:2" x14ac:dyDescent="0.3">
      <c r="A802" s="36"/>
      <c r="B802" s="42"/>
    </row>
    <row r="803" spans="1:2" x14ac:dyDescent="0.3">
      <c r="A803" s="36"/>
      <c r="B803" s="42"/>
    </row>
    <row r="804" spans="1:2" x14ac:dyDescent="0.3">
      <c r="A804" s="36"/>
      <c r="B804" s="42"/>
    </row>
    <row r="805" spans="1:2" x14ac:dyDescent="0.3">
      <c r="A805" s="36"/>
      <c r="B805" s="42"/>
    </row>
    <row r="806" spans="1:2" x14ac:dyDescent="0.3">
      <c r="A806" s="36"/>
      <c r="B806" s="42"/>
    </row>
    <row r="807" spans="1:2" x14ac:dyDescent="0.3">
      <c r="A807" s="36"/>
      <c r="B807" s="42"/>
    </row>
    <row r="808" spans="1:2" x14ac:dyDescent="0.3">
      <c r="A808" s="36"/>
      <c r="B808" s="42"/>
    </row>
    <row r="809" spans="1:2" x14ac:dyDescent="0.3">
      <c r="A809" s="36"/>
      <c r="B809" s="42"/>
    </row>
    <row r="810" spans="1:2" x14ac:dyDescent="0.3">
      <c r="A810" s="36"/>
      <c r="B810" s="42"/>
    </row>
    <row r="811" spans="1:2" x14ac:dyDescent="0.3">
      <c r="A811" s="36"/>
      <c r="B811" s="42"/>
    </row>
    <row r="812" spans="1:2" x14ac:dyDescent="0.3">
      <c r="A812" s="36"/>
      <c r="B812" s="42"/>
    </row>
    <row r="813" spans="1:2" x14ac:dyDescent="0.3">
      <c r="A813" s="36"/>
      <c r="B813" s="42"/>
    </row>
    <row r="814" spans="1:2" x14ac:dyDescent="0.3">
      <c r="A814" s="36"/>
      <c r="B814" s="42"/>
    </row>
    <row r="815" spans="1:2" x14ac:dyDescent="0.3">
      <c r="A815" s="36"/>
      <c r="B815" s="42"/>
    </row>
    <row r="816" spans="1:2" x14ac:dyDescent="0.3">
      <c r="A816" s="36"/>
      <c r="B816" s="42"/>
    </row>
    <row r="817" spans="1:2" x14ac:dyDescent="0.3">
      <c r="A817" s="36"/>
      <c r="B817" s="42"/>
    </row>
    <row r="818" spans="1:2" x14ac:dyDescent="0.3">
      <c r="A818" s="36"/>
      <c r="B818" s="42"/>
    </row>
    <row r="819" spans="1:2" x14ac:dyDescent="0.3">
      <c r="A819" s="36"/>
      <c r="B819" s="42"/>
    </row>
    <row r="820" spans="1:2" x14ac:dyDescent="0.3">
      <c r="A820" s="36"/>
      <c r="B820" s="42"/>
    </row>
    <row r="821" spans="1:2" x14ac:dyDescent="0.3">
      <c r="A821" s="36"/>
      <c r="B821" s="42"/>
    </row>
    <row r="822" spans="1:2" x14ac:dyDescent="0.3">
      <c r="A822" s="36"/>
      <c r="B822" s="42"/>
    </row>
    <row r="823" spans="1:2" x14ac:dyDescent="0.3">
      <c r="A823" s="36"/>
      <c r="B823" s="42"/>
    </row>
    <row r="824" spans="1:2" x14ac:dyDescent="0.3">
      <c r="A824" s="36"/>
      <c r="B824" s="42"/>
    </row>
    <row r="825" spans="1:2" x14ac:dyDescent="0.3">
      <c r="A825" s="36"/>
      <c r="B825" s="42"/>
    </row>
    <row r="826" spans="1:2" x14ac:dyDescent="0.3">
      <c r="A826" s="36"/>
      <c r="B826" s="42"/>
    </row>
    <row r="827" spans="1:2" x14ac:dyDescent="0.3">
      <c r="A827" s="36"/>
      <c r="B827" s="42"/>
    </row>
    <row r="828" spans="1:2" x14ac:dyDescent="0.3">
      <c r="A828" s="36"/>
      <c r="B828" s="42"/>
    </row>
    <row r="829" spans="1:2" x14ac:dyDescent="0.3">
      <c r="A829" s="36"/>
      <c r="B829" s="42"/>
    </row>
    <row r="830" spans="1:2" x14ac:dyDescent="0.3">
      <c r="A830" s="36"/>
      <c r="B830" s="42"/>
    </row>
    <row r="831" spans="1:2" x14ac:dyDescent="0.3">
      <c r="A831" s="36"/>
      <c r="B831" s="42"/>
    </row>
    <row r="832" spans="1:2" x14ac:dyDescent="0.3">
      <c r="A832" s="36"/>
      <c r="B832" s="42"/>
    </row>
    <row r="833" spans="1:2" x14ac:dyDescent="0.3">
      <c r="A833" s="36"/>
      <c r="B833" s="42"/>
    </row>
    <row r="834" spans="1:2" x14ac:dyDescent="0.3">
      <c r="A834" s="36"/>
      <c r="B834" s="42"/>
    </row>
    <row r="835" spans="1:2" x14ac:dyDescent="0.3">
      <c r="A835" s="36"/>
      <c r="B835" s="42"/>
    </row>
    <row r="836" spans="1:2" x14ac:dyDescent="0.3">
      <c r="A836" s="36"/>
      <c r="B836" s="42"/>
    </row>
    <row r="837" spans="1:2" x14ac:dyDescent="0.3">
      <c r="A837" s="36"/>
    </row>
    <row r="838" spans="1:2" x14ac:dyDescent="0.3">
      <c r="A838" s="36"/>
    </row>
    <row r="839" spans="1:2" x14ac:dyDescent="0.3">
      <c r="A839" s="36"/>
    </row>
    <row r="840" spans="1:2" x14ac:dyDescent="0.3">
      <c r="A840" s="36"/>
    </row>
    <row r="841" spans="1:2" x14ac:dyDescent="0.3">
      <c r="A841" s="36"/>
    </row>
    <row r="842" spans="1:2" x14ac:dyDescent="0.3">
      <c r="A842" s="36"/>
    </row>
    <row r="843" spans="1:2" x14ac:dyDescent="0.3">
      <c r="A843" s="36"/>
    </row>
    <row r="844" spans="1:2" x14ac:dyDescent="0.3">
      <c r="A844" s="36"/>
    </row>
    <row r="845" spans="1:2" x14ac:dyDescent="0.3">
      <c r="A845" s="36"/>
    </row>
    <row r="846" spans="1:2" x14ac:dyDescent="0.3">
      <c r="A846" s="36"/>
    </row>
    <row r="847" spans="1:2" x14ac:dyDescent="0.3">
      <c r="A847" s="36"/>
    </row>
    <row r="848" spans="1:2" x14ac:dyDescent="0.3">
      <c r="A848" s="36"/>
    </row>
    <row r="849" spans="1:1" x14ac:dyDescent="0.3">
      <c r="A849" s="36"/>
    </row>
    <row r="850" spans="1:1" x14ac:dyDescent="0.3">
      <c r="A850" s="36"/>
    </row>
    <row r="851" spans="1:1" x14ac:dyDescent="0.3">
      <c r="A851" s="36"/>
    </row>
    <row r="852" spans="1:1" x14ac:dyDescent="0.3">
      <c r="A852" s="36"/>
    </row>
    <row r="853" spans="1:1" x14ac:dyDescent="0.3">
      <c r="A853" s="36"/>
    </row>
    <row r="854" spans="1:1" x14ac:dyDescent="0.3">
      <c r="A854" s="36"/>
    </row>
    <row r="855" spans="1:1" x14ac:dyDescent="0.3">
      <c r="A855" s="36"/>
    </row>
    <row r="856" spans="1:1" x14ac:dyDescent="0.3">
      <c r="A856" s="36"/>
    </row>
    <row r="857" spans="1:1" x14ac:dyDescent="0.3">
      <c r="A857" s="36"/>
    </row>
    <row r="858" spans="1:1" x14ac:dyDescent="0.3">
      <c r="A858" s="36"/>
    </row>
    <row r="859" spans="1:1" x14ac:dyDescent="0.3">
      <c r="A859" s="36"/>
    </row>
    <row r="860" spans="1:1" x14ac:dyDescent="0.3">
      <c r="A860" s="36"/>
    </row>
    <row r="861" spans="1:1" x14ac:dyDescent="0.3">
      <c r="A861" s="36"/>
    </row>
    <row r="862" spans="1:1" x14ac:dyDescent="0.3">
      <c r="A862" s="36"/>
    </row>
    <row r="863" spans="1:1" x14ac:dyDescent="0.3">
      <c r="A863" s="36"/>
    </row>
    <row r="864" spans="1:1" x14ac:dyDescent="0.3">
      <c r="A864" s="36"/>
    </row>
    <row r="865" spans="1:1" x14ac:dyDescent="0.3">
      <c r="A865" s="36"/>
    </row>
    <row r="866" spans="1:1" x14ac:dyDescent="0.3">
      <c r="A866" s="36"/>
    </row>
    <row r="867" spans="1:1" x14ac:dyDescent="0.3">
      <c r="A867" s="36"/>
    </row>
    <row r="868" spans="1:1" x14ac:dyDescent="0.3">
      <c r="A868" s="36"/>
    </row>
    <row r="869" spans="1:1" x14ac:dyDescent="0.3">
      <c r="A869" s="36"/>
    </row>
    <row r="870" spans="1:1" x14ac:dyDescent="0.3">
      <c r="A870" s="36"/>
    </row>
    <row r="871" spans="1:1" x14ac:dyDescent="0.3">
      <c r="A871" s="36"/>
    </row>
    <row r="872" spans="1:1" x14ac:dyDescent="0.3">
      <c r="A872" s="36"/>
    </row>
    <row r="873" spans="1:1" x14ac:dyDescent="0.3">
      <c r="A873" s="36"/>
    </row>
    <row r="874" spans="1:1" x14ac:dyDescent="0.3">
      <c r="A874" s="36"/>
    </row>
    <row r="875" spans="1:1" x14ac:dyDescent="0.3">
      <c r="A875" s="36"/>
    </row>
    <row r="876" spans="1:1" x14ac:dyDescent="0.3">
      <c r="A876" s="36"/>
    </row>
    <row r="877" spans="1:1" x14ac:dyDescent="0.3">
      <c r="A877" s="36"/>
    </row>
    <row r="878" spans="1:1" x14ac:dyDescent="0.3">
      <c r="A878" s="36"/>
    </row>
    <row r="879" spans="1:1" x14ac:dyDescent="0.3">
      <c r="A879" s="36"/>
    </row>
    <row r="880" spans="1:1" x14ac:dyDescent="0.3">
      <c r="A880" s="36"/>
    </row>
    <row r="881" spans="1:1" x14ac:dyDescent="0.3">
      <c r="A881" s="36"/>
    </row>
    <row r="882" spans="1:1" x14ac:dyDescent="0.3">
      <c r="A882" s="36"/>
    </row>
    <row r="883" spans="1:1" x14ac:dyDescent="0.3">
      <c r="A883" s="36"/>
    </row>
    <row r="884" spans="1:1" x14ac:dyDescent="0.3">
      <c r="A884" s="36"/>
    </row>
  </sheetData>
  <autoFilter ref="A1:B1" xr:uid="{00000000-0009-0000-0000-000001000000}">
    <sortState xmlns:xlrd2="http://schemas.microsoft.com/office/spreadsheetml/2017/richdata2" ref="A2:B794">
      <sortCondition ref="B1"/>
    </sortState>
  </autoFilter>
  <sortState xmlns:xlrd2="http://schemas.microsoft.com/office/spreadsheetml/2017/richdata2" ref="A2:B578">
    <sortCondition ref="B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D72"/>
  <sheetViews>
    <sheetView workbookViewId="0">
      <selection activeCell="G10" sqref="G10"/>
    </sheetView>
  </sheetViews>
  <sheetFormatPr defaultRowHeight="14.4" x14ac:dyDescent="0.3"/>
  <cols>
    <col min="1" max="1" width="18.44140625" style="39" bestFit="1" customWidth="1"/>
    <col min="2" max="2" width="16.109375" style="41" bestFit="1" customWidth="1"/>
    <col min="4" max="4" width="10" bestFit="1" customWidth="1"/>
    <col min="13" max="13" width="9" customWidth="1"/>
  </cols>
  <sheetData>
    <row r="1" spans="1:4" x14ac:dyDescent="0.3">
      <c r="A1" s="39" t="s">
        <v>0</v>
      </c>
      <c r="B1" s="40" t="s">
        <v>2</v>
      </c>
    </row>
    <row r="2" spans="1:4" x14ac:dyDescent="0.3">
      <c r="A2" t="s">
        <v>21</v>
      </c>
      <c r="B2" s="14">
        <v>195786.7</v>
      </c>
      <c r="D2" s="14"/>
    </row>
    <row r="3" spans="1:4" x14ac:dyDescent="0.3">
      <c r="A3" t="s">
        <v>22</v>
      </c>
      <c r="B3" s="14">
        <v>78432.179999999993</v>
      </c>
      <c r="D3" s="14"/>
    </row>
    <row r="4" spans="1:4" x14ac:dyDescent="0.3">
      <c r="A4" t="s">
        <v>23</v>
      </c>
      <c r="B4" s="14">
        <v>219625.31</v>
      </c>
      <c r="D4" s="14"/>
    </row>
    <row r="5" spans="1:4" x14ac:dyDescent="0.3">
      <c r="A5" t="s">
        <v>24</v>
      </c>
      <c r="B5" s="14">
        <v>175859.63</v>
      </c>
      <c r="D5" s="14"/>
    </row>
    <row r="6" spans="1:4" x14ac:dyDescent="0.3">
      <c r="A6" t="s">
        <v>25</v>
      </c>
      <c r="B6" s="14">
        <v>506304.06</v>
      </c>
      <c r="D6" s="14"/>
    </row>
    <row r="7" spans="1:4" x14ac:dyDescent="0.3">
      <c r="A7" t="s">
        <v>26</v>
      </c>
      <c r="B7" s="14">
        <v>195618.31</v>
      </c>
      <c r="D7" s="14"/>
    </row>
    <row r="8" spans="1:4" x14ac:dyDescent="0.3">
      <c r="A8" t="s">
        <v>27</v>
      </c>
      <c r="B8" s="14">
        <v>200753.99</v>
      </c>
      <c r="D8" s="14"/>
    </row>
    <row r="9" spans="1:4" x14ac:dyDescent="0.3">
      <c r="A9" t="s">
        <v>28</v>
      </c>
      <c r="B9" s="14">
        <v>137562.4</v>
      </c>
      <c r="D9" s="14"/>
    </row>
    <row r="10" spans="1:4" x14ac:dyDescent="0.3">
      <c r="A10" t="s">
        <v>29</v>
      </c>
      <c r="B10" s="14">
        <v>204587.78</v>
      </c>
      <c r="D10" s="14"/>
    </row>
    <row r="11" spans="1:4" x14ac:dyDescent="0.3">
      <c r="A11" t="s">
        <v>30</v>
      </c>
      <c r="B11" s="14">
        <v>470081.55</v>
      </c>
      <c r="D11" s="14"/>
    </row>
    <row r="12" spans="1:4" x14ac:dyDescent="0.3">
      <c r="A12" t="s">
        <v>31</v>
      </c>
      <c r="B12" s="14">
        <v>156116.69</v>
      </c>
      <c r="D12" s="14"/>
    </row>
    <row r="13" spans="1:4" x14ac:dyDescent="0.3">
      <c r="A13" t="s">
        <v>32</v>
      </c>
      <c r="B13" s="14">
        <v>94372.75</v>
      </c>
      <c r="D13" s="14"/>
    </row>
    <row r="14" spans="1:4" x14ac:dyDescent="0.3">
      <c r="A14" t="s">
        <v>33</v>
      </c>
      <c r="B14" s="14">
        <v>76031.990000000005</v>
      </c>
      <c r="D14" s="14"/>
    </row>
    <row r="15" spans="1:4" x14ac:dyDescent="0.3">
      <c r="A15" t="s">
        <v>34</v>
      </c>
      <c r="B15" s="14">
        <v>132627.37</v>
      </c>
      <c r="D15" s="14"/>
    </row>
    <row r="16" spans="1:4" x14ac:dyDescent="0.3">
      <c r="A16" t="s">
        <v>35</v>
      </c>
      <c r="B16" s="14">
        <v>338011.58</v>
      </c>
      <c r="D16" s="14"/>
    </row>
    <row r="17" spans="1:4" x14ac:dyDescent="0.3">
      <c r="A17" t="s">
        <v>36</v>
      </c>
      <c r="B17" s="14">
        <v>168472.56</v>
      </c>
      <c r="D17" s="14"/>
    </row>
    <row r="18" spans="1:4" x14ac:dyDescent="0.3">
      <c r="A18" t="s">
        <v>37</v>
      </c>
      <c r="B18" s="14">
        <v>118170.27</v>
      </c>
      <c r="D18" s="14"/>
    </row>
    <row r="19" spans="1:4" x14ac:dyDescent="0.3">
      <c r="A19" t="s">
        <v>38</v>
      </c>
      <c r="B19" s="14">
        <v>151706.04999999999</v>
      </c>
      <c r="D19" s="14"/>
    </row>
    <row r="20" spans="1:4" x14ac:dyDescent="0.3">
      <c r="A20" t="s">
        <v>39</v>
      </c>
      <c r="B20" s="14">
        <v>32118.86</v>
      </c>
      <c r="D20" s="14"/>
    </row>
    <row r="21" spans="1:4" x14ac:dyDescent="0.3">
      <c r="A21" t="s">
        <v>40</v>
      </c>
      <c r="B21" s="14">
        <v>21148.14</v>
      </c>
      <c r="D21" s="14"/>
    </row>
    <row r="22" spans="1:4" x14ac:dyDescent="0.3">
      <c r="A22" t="s">
        <v>41</v>
      </c>
      <c r="B22" s="14">
        <v>40130.959999999999</v>
      </c>
      <c r="D22" s="14"/>
    </row>
    <row r="23" spans="1:4" x14ac:dyDescent="0.3">
      <c r="A23" t="s">
        <v>42</v>
      </c>
      <c r="B23" s="14">
        <v>51267.93</v>
      </c>
      <c r="D23" s="14"/>
    </row>
    <row r="24" spans="1:4" x14ac:dyDescent="0.3">
      <c r="A24" t="s">
        <v>43</v>
      </c>
      <c r="B24" s="14">
        <v>114101.7</v>
      </c>
      <c r="D24" s="14"/>
    </row>
    <row r="25" spans="1:4" x14ac:dyDescent="0.3">
      <c r="A25" t="s">
        <v>44</v>
      </c>
      <c r="B25" s="14">
        <v>66075.960000000006</v>
      </c>
      <c r="D25" s="14"/>
    </row>
    <row r="26" spans="1:4" x14ac:dyDescent="0.3">
      <c r="A26" t="s">
        <v>46</v>
      </c>
      <c r="B26" s="14">
        <v>343650.32</v>
      </c>
      <c r="D26" s="14"/>
    </row>
    <row r="27" spans="1:4" x14ac:dyDescent="0.3">
      <c r="A27" t="s">
        <v>47</v>
      </c>
      <c r="B27" s="14">
        <v>30885.74</v>
      </c>
      <c r="D27" s="14"/>
    </row>
    <row r="28" spans="1:4" x14ac:dyDescent="0.3">
      <c r="A28" t="s">
        <v>45</v>
      </c>
      <c r="B28" s="14">
        <v>13057.52</v>
      </c>
      <c r="D28" s="14"/>
    </row>
    <row r="29" spans="1:4" x14ac:dyDescent="0.3">
      <c r="A29" t="s">
        <v>48</v>
      </c>
      <c r="B29" s="14">
        <v>76205.320000000007</v>
      </c>
      <c r="D29" s="14"/>
    </row>
    <row r="30" spans="1:4" x14ac:dyDescent="0.3">
      <c r="A30" t="s">
        <v>49</v>
      </c>
      <c r="B30" s="14">
        <v>143138.32999999999</v>
      </c>
      <c r="D30" s="14"/>
    </row>
    <row r="31" spans="1:4" x14ac:dyDescent="0.3">
      <c r="A31" t="s">
        <v>50</v>
      </c>
      <c r="B31" s="14">
        <v>166860.82</v>
      </c>
      <c r="D31" s="14"/>
    </row>
    <row r="32" spans="1:4" x14ac:dyDescent="0.3">
      <c r="A32" t="s">
        <v>51</v>
      </c>
      <c r="B32" s="14">
        <v>2877.93</v>
      </c>
      <c r="D32" s="14"/>
    </row>
    <row r="33" spans="1:4" x14ac:dyDescent="0.3">
      <c r="A33" t="s">
        <v>58</v>
      </c>
      <c r="B33" s="14">
        <v>19187.95</v>
      </c>
      <c r="D33" s="14"/>
    </row>
    <row r="34" spans="1:4" x14ac:dyDescent="0.3">
      <c r="A34" t="s">
        <v>59</v>
      </c>
      <c r="B34" s="14">
        <v>100629.22</v>
      </c>
      <c r="D34" s="14"/>
    </row>
    <row r="35" spans="1:4" x14ac:dyDescent="0.3">
      <c r="A35" t="s">
        <v>52</v>
      </c>
      <c r="B35" s="14">
        <v>32058.98</v>
      </c>
      <c r="D35" s="14"/>
    </row>
    <row r="36" spans="1:4" x14ac:dyDescent="0.3">
      <c r="A36" t="s">
        <v>53</v>
      </c>
      <c r="B36" s="14">
        <v>170752.78</v>
      </c>
      <c r="D36" s="14"/>
    </row>
    <row r="37" spans="1:4" x14ac:dyDescent="0.3">
      <c r="A37" t="s">
        <v>54</v>
      </c>
      <c r="B37" s="14">
        <v>89404.15</v>
      </c>
      <c r="D37" s="14"/>
    </row>
    <row r="38" spans="1:4" x14ac:dyDescent="0.3">
      <c r="A38" t="s">
        <v>55</v>
      </c>
      <c r="B38" s="14">
        <v>54859.89</v>
      </c>
      <c r="D38" s="14"/>
    </row>
    <row r="39" spans="1:4" x14ac:dyDescent="0.3">
      <c r="A39" t="s">
        <v>56</v>
      </c>
      <c r="B39" s="14">
        <v>1593.8</v>
      </c>
      <c r="D39" s="14"/>
    </row>
    <row r="40" spans="1:4" x14ac:dyDescent="0.3">
      <c r="A40" t="s">
        <v>57</v>
      </c>
      <c r="B40" s="14">
        <v>284418.90999999997</v>
      </c>
      <c r="D40" s="14"/>
    </row>
    <row r="41" spans="1:4" x14ac:dyDescent="0.3">
      <c r="A41" t="s">
        <v>67</v>
      </c>
      <c r="B41" s="14">
        <v>1675.37</v>
      </c>
      <c r="D41" s="14"/>
    </row>
    <row r="42" spans="1:4" x14ac:dyDescent="0.3">
      <c r="A42" t="s">
        <v>66</v>
      </c>
      <c r="B42" s="14">
        <v>17314.32</v>
      </c>
      <c r="D42" s="14"/>
    </row>
    <row r="43" spans="1:4" x14ac:dyDescent="0.3">
      <c r="A43" t="s">
        <v>68</v>
      </c>
      <c r="B43" s="14">
        <v>2209.2399999999998</v>
      </c>
      <c r="D43" s="14"/>
    </row>
    <row r="44" spans="1:4" x14ac:dyDescent="0.3">
      <c r="A44" t="s">
        <v>69</v>
      </c>
      <c r="B44" s="14">
        <v>82631.91</v>
      </c>
      <c r="D44" s="14"/>
    </row>
    <row r="45" spans="1:4" x14ac:dyDescent="0.3">
      <c r="A45" t="s">
        <v>63</v>
      </c>
      <c r="B45" s="14">
        <v>5550.47</v>
      </c>
      <c r="D45" s="14"/>
    </row>
    <row r="46" spans="1:4" x14ac:dyDescent="0.3">
      <c r="A46" t="s">
        <v>62</v>
      </c>
      <c r="B46" s="14">
        <v>5522</v>
      </c>
      <c r="D46" s="14"/>
    </row>
    <row r="47" spans="1:4" x14ac:dyDescent="0.3">
      <c r="A47" t="s">
        <v>64</v>
      </c>
      <c r="B47" s="14">
        <v>2752.05</v>
      </c>
      <c r="D47" s="14"/>
    </row>
    <row r="48" spans="1:4" x14ac:dyDescent="0.3">
      <c r="A48" t="s">
        <v>60</v>
      </c>
      <c r="B48" s="14">
        <v>36179.339999999997</v>
      </c>
      <c r="D48" s="14"/>
    </row>
    <row r="49" spans="1:4" x14ac:dyDescent="0.3">
      <c r="A49" t="s">
        <v>61</v>
      </c>
      <c r="B49" s="14">
        <v>114085.03</v>
      </c>
      <c r="D49" s="14"/>
    </row>
    <row r="50" spans="1:4" x14ac:dyDescent="0.3">
      <c r="A50" t="s">
        <v>70</v>
      </c>
      <c r="B50" s="14">
        <v>5835.81</v>
      </c>
    </row>
    <row r="51" spans="1:4" x14ac:dyDescent="0.3">
      <c r="A51" t="s">
        <v>75</v>
      </c>
      <c r="B51" s="14">
        <v>245.12</v>
      </c>
    </row>
    <row r="52" spans="1:4" x14ac:dyDescent="0.3">
      <c r="A52" t="s">
        <v>71</v>
      </c>
      <c r="B52" s="14">
        <v>5910.44</v>
      </c>
    </row>
    <row r="53" spans="1:4" x14ac:dyDescent="0.3">
      <c r="A53" t="s">
        <v>72</v>
      </c>
      <c r="B53" s="14">
        <v>12103.41</v>
      </c>
    </row>
    <row r="54" spans="1:4" x14ac:dyDescent="0.3">
      <c r="A54" t="s">
        <v>73</v>
      </c>
      <c r="B54" s="14">
        <v>9577.01</v>
      </c>
    </row>
    <row r="55" spans="1:4" x14ac:dyDescent="0.3">
      <c r="A55" t="s">
        <v>74</v>
      </c>
      <c r="B55" s="14">
        <v>26466.43</v>
      </c>
    </row>
    <row r="56" spans="1:4" x14ac:dyDescent="0.3">
      <c r="A56" t="s">
        <v>76</v>
      </c>
      <c r="B56" s="14">
        <v>9500.2999999999993</v>
      </c>
    </row>
    <row r="57" spans="1:4" x14ac:dyDescent="0.3">
      <c r="A57" t="s">
        <v>77</v>
      </c>
      <c r="B57" s="14">
        <v>22609.17</v>
      </c>
    </row>
    <row r="58" spans="1:4" x14ac:dyDescent="0.3">
      <c r="A58" t="s">
        <v>78</v>
      </c>
      <c r="B58">
        <v>6246.37</v>
      </c>
    </row>
    <row r="59" spans="1:4" x14ac:dyDescent="0.3">
      <c r="A59" s="43"/>
      <c r="B59"/>
    </row>
    <row r="60" spans="1:4" x14ac:dyDescent="0.3">
      <c r="A60" s="43"/>
      <c r="B60"/>
    </row>
    <row r="61" spans="1:4" x14ac:dyDescent="0.3">
      <c r="A61" s="43"/>
      <c r="B61"/>
    </row>
    <row r="62" spans="1:4" x14ac:dyDescent="0.3">
      <c r="A62" s="43"/>
      <c r="B62"/>
    </row>
    <row r="63" spans="1:4" x14ac:dyDescent="0.3">
      <c r="A63" s="43"/>
      <c r="B63"/>
    </row>
    <row r="64" spans="1:4" x14ac:dyDescent="0.3">
      <c r="A64" s="43"/>
      <c r="B64"/>
    </row>
    <row r="65" spans="1:2" x14ac:dyDescent="0.3">
      <c r="A65" s="43"/>
      <c r="B65"/>
    </row>
    <row r="66" spans="1:2" x14ac:dyDescent="0.3">
      <c r="A66" s="43"/>
      <c r="B66"/>
    </row>
    <row r="67" spans="1:2" x14ac:dyDescent="0.3">
      <c r="A67" s="43"/>
      <c r="B67"/>
    </row>
    <row r="68" spans="1:2" x14ac:dyDescent="0.3">
      <c r="A68" s="43"/>
      <c r="B68"/>
    </row>
    <row r="69" spans="1:2" x14ac:dyDescent="0.3">
      <c r="A69" s="43"/>
      <c r="B69"/>
    </row>
    <row r="70" spans="1:2" x14ac:dyDescent="0.3">
      <c r="A70" s="43"/>
      <c r="B70"/>
    </row>
    <row r="71" spans="1:2" x14ac:dyDescent="0.3">
      <c r="A71" s="43"/>
      <c r="B71"/>
    </row>
    <row r="72" spans="1:2" x14ac:dyDescent="0.3">
      <c r="A72" s="43"/>
      <c r="B7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Direitos Creditórios</vt:lpstr>
      <vt:lpstr>Resolução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Ferreira</dc:creator>
  <cp:lastModifiedBy>Ricardo Ferreira</cp:lastModifiedBy>
  <dcterms:created xsi:type="dcterms:W3CDTF">2018-11-08T14:14:08Z</dcterms:created>
  <dcterms:modified xsi:type="dcterms:W3CDTF">2020-11-03T19:47:19Z</dcterms:modified>
</cp:coreProperties>
</file>