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EMPRESAS\BANCO JP MORGAN\SRC SECURITIZADORA - STONE\Raiz\Envio de Informações\Relatorios Diarios\"/>
    </mc:Choice>
  </mc:AlternateContent>
  <xr:revisionPtr revIDLastSave="0" documentId="13_ncr:1_{E33E757B-243D-48FE-9B05-C6A8C73EF1E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sumo" sheetId="3" r:id="rId1"/>
    <sheet name="Direitos Creditórios" sheetId="2" r:id="rId2"/>
    <sheet name="Resolução de Cessão" sheetId="1" r:id="rId3"/>
  </sheets>
  <definedNames>
    <definedName name="_xlnm._FilterDatabase" localSheetId="1" hidden="1">'Direitos Creditórios'!$A$1:$B$1</definedName>
    <definedName name="_xlnm._FilterDatabase" localSheetId="0" hidden="1">Resumo!$B$27:$E$502</definedName>
  </definedNames>
  <calcPr calcId="191029" iterate="1" calcOnSave="0"/>
</workbook>
</file>

<file path=xl/calcChain.xml><?xml version="1.0" encoding="utf-8"?>
<calcChain xmlns="http://schemas.openxmlformats.org/spreadsheetml/2006/main">
  <c r="E29" i="3" l="1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28" i="3"/>
  <c r="N24" i="3"/>
  <c r="G24" i="3"/>
  <c r="I24" i="3" l="1"/>
  <c r="K24" i="3"/>
  <c r="F7" i="3"/>
  <c r="C38" i="3" l="1"/>
  <c r="C28" i="3" l="1"/>
  <c r="C29" i="3"/>
  <c r="C30" i="3"/>
  <c r="C31" i="3"/>
  <c r="C32" i="3"/>
  <c r="C33" i="3"/>
  <c r="C34" i="3"/>
  <c r="C35" i="3"/>
  <c r="C36" i="3"/>
  <c r="C37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24" i="3" l="1"/>
  <c r="J24" i="3"/>
  <c r="D28" i="3"/>
  <c r="F24" i="3" l="1"/>
  <c r="H24" i="3" s="1"/>
  <c r="M24" i="3"/>
  <c r="O24" i="3" s="1"/>
  <c r="Q24" i="3" s="1"/>
  <c r="D29" i="3"/>
  <c r="D30" i="3" l="1"/>
  <c r="D31" i="3" l="1"/>
  <c r="D32" i="3" l="1"/>
  <c r="D33" i="3" l="1"/>
  <c r="D34" i="3" l="1"/>
  <c r="D35" i="3" l="1"/>
  <c r="D36" i="3" l="1"/>
  <c r="D37" i="3" l="1"/>
  <c r="D38" i="3" l="1"/>
  <c r="D39" i="3" l="1"/>
  <c r="D40" i="3" l="1"/>
  <c r="D41" i="3" l="1"/>
  <c r="D42" i="3" l="1"/>
  <c r="D43" i="3" l="1"/>
  <c r="D44" i="3" l="1"/>
  <c r="D45" i="3" l="1"/>
  <c r="D46" i="3" l="1"/>
  <c r="D47" i="3" l="1"/>
  <c r="D48" i="3" l="1"/>
  <c r="D49" i="3" l="1"/>
  <c r="D50" i="3" l="1"/>
  <c r="D51" i="3" l="1"/>
  <c r="D52" i="3" l="1"/>
  <c r="D53" i="3" l="1"/>
  <c r="D54" i="3" l="1"/>
  <c r="D55" i="3" l="1"/>
  <c r="D56" i="3" l="1"/>
  <c r="D57" i="3" l="1"/>
  <c r="D58" i="3" l="1"/>
  <c r="D59" i="3" l="1"/>
  <c r="D60" i="3" l="1"/>
  <c r="D61" i="3" l="1"/>
  <c r="D62" i="3" l="1"/>
  <c r="D63" i="3" l="1"/>
  <c r="D64" i="3" l="1"/>
  <c r="D65" i="3" l="1"/>
  <c r="D66" i="3" l="1"/>
  <c r="D67" i="3" l="1"/>
  <c r="D68" i="3" l="1"/>
  <c r="D69" i="3" l="1"/>
  <c r="D70" i="3" l="1"/>
  <c r="D71" i="3" l="1"/>
  <c r="D72" i="3" l="1"/>
  <c r="D73" i="3" l="1"/>
  <c r="D74" i="3" l="1"/>
  <c r="D75" i="3" l="1"/>
  <c r="D76" i="3" l="1"/>
  <c r="D77" i="3" l="1"/>
  <c r="D78" i="3" l="1"/>
  <c r="D79" i="3" l="1"/>
  <c r="D80" i="3" l="1"/>
  <c r="D81" i="3" l="1"/>
  <c r="D82" i="3" l="1"/>
  <c r="D83" i="3" l="1"/>
  <c r="D84" i="3" l="1"/>
  <c r="D85" i="3" l="1"/>
  <c r="D86" i="3" l="1"/>
  <c r="D87" i="3" l="1"/>
  <c r="D88" i="3" l="1"/>
  <c r="D89" i="3" l="1"/>
  <c r="D90" i="3" l="1"/>
  <c r="D91" i="3" l="1"/>
  <c r="D92" i="3" l="1"/>
  <c r="D93" i="3" l="1"/>
  <c r="D94" i="3" l="1"/>
  <c r="D95" i="3" l="1"/>
  <c r="D96" i="3" l="1"/>
  <c r="D97" i="3" l="1"/>
  <c r="D98" i="3" l="1"/>
  <c r="D99" i="3" l="1"/>
  <c r="D100" i="3" l="1"/>
  <c r="D101" i="3" l="1"/>
  <c r="D102" i="3" l="1"/>
  <c r="D103" i="3" l="1"/>
  <c r="D104" i="3" l="1"/>
  <c r="D105" i="3" l="1"/>
  <c r="D106" i="3" l="1"/>
  <c r="D107" i="3"/>
  <c r="D108" i="3" l="1"/>
  <c r="D109" i="3" l="1"/>
  <c r="D110" i="3" l="1"/>
  <c r="D111" i="3" l="1"/>
  <c r="D112" i="3" l="1"/>
  <c r="D113" i="3" l="1"/>
  <c r="D114" i="3" l="1"/>
  <c r="D115" i="3" l="1"/>
  <c r="D116" i="3" l="1"/>
  <c r="D117" i="3" l="1"/>
  <c r="D118" i="3" l="1"/>
  <c r="D119" i="3" l="1"/>
  <c r="D120" i="3" l="1"/>
  <c r="D121" i="3" l="1"/>
  <c r="D122" i="3" l="1"/>
  <c r="D123" i="3" l="1"/>
  <c r="D124" i="3" l="1"/>
  <c r="D125" i="3" l="1"/>
  <c r="D126" i="3" l="1"/>
  <c r="D127" i="3" l="1"/>
  <c r="D128" i="3" l="1"/>
  <c r="D129" i="3" l="1"/>
  <c r="D130" i="3" l="1"/>
  <c r="D131" i="3" l="1"/>
  <c r="D132" i="3" l="1"/>
  <c r="D133" i="3" l="1"/>
  <c r="D134" i="3" l="1"/>
  <c r="D135" i="3" l="1"/>
  <c r="D136" i="3" l="1"/>
  <c r="D137" i="3" l="1"/>
  <c r="D138" i="3" l="1"/>
  <c r="D139" i="3" l="1"/>
  <c r="D140" i="3" l="1"/>
  <c r="D141" i="3" l="1"/>
  <c r="D142" i="3" l="1"/>
  <c r="D143" i="3" l="1"/>
  <c r="D144" i="3" l="1"/>
  <c r="D145" i="3" l="1"/>
  <c r="D146" i="3" l="1"/>
  <c r="D147" i="3" l="1"/>
  <c r="D148" i="3" l="1"/>
  <c r="D149" i="3" l="1"/>
  <c r="D150" i="3" l="1"/>
  <c r="D151" i="3" l="1"/>
  <c r="D152" i="3" l="1"/>
  <c r="D153" i="3" l="1"/>
  <c r="D154" i="3" l="1"/>
  <c r="D155" i="3" l="1"/>
  <c r="D156" i="3" l="1"/>
  <c r="D157" i="3" l="1"/>
  <c r="D158" i="3" l="1"/>
  <c r="D159" i="3" l="1"/>
  <c r="D160" i="3" l="1"/>
  <c r="D161" i="3" l="1"/>
  <c r="D162" i="3" l="1"/>
  <c r="D163" i="3" l="1"/>
  <c r="D164" i="3" l="1"/>
  <c r="D165" i="3" l="1"/>
  <c r="D166" i="3" l="1"/>
  <c r="D167" i="3" l="1"/>
  <c r="D168" i="3" l="1"/>
  <c r="D169" i="3" l="1"/>
  <c r="D170" i="3" l="1"/>
  <c r="D171" i="3" l="1"/>
  <c r="D172" i="3" l="1"/>
  <c r="D173" i="3" l="1"/>
  <c r="D174" i="3" l="1"/>
  <c r="D175" i="3" l="1"/>
  <c r="D176" i="3" l="1"/>
  <c r="D177" i="3" l="1"/>
  <c r="D178" i="3" l="1"/>
  <c r="D179" i="3" l="1"/>
  <c r="D180" i="3" l="1"/>
  <c r="D181" i="3" l="1"/>
  <c r="D182" i="3" l="1"/>
  <c r="D183" i="3" l="1"/>
  <c r="D184" i="3" l="1"/>
  <c r="D185" i="3" l="1"/>
  <c r="D186" i="3" l="1"/>
  <c r="D187" i="3" l="1"/>
  <c r="D188" i="3" l="1"/>
  <c r="D189" i="3" l="1"/>
  <c r="D190" i="3" l="1"/>
  <c r="D191" i="3" l="1"/>
  <c r="D192" i="3" l="1"/>
  <c r="D193" i="3" l="1"/>
  <c r="D194" i="3" l="1"/>
  <c r="D195" i="3" l="1"/>
  <c r="D196" i="3" l="1"/>
  <c r="D197" i="3" l="1"/>
  <c r="D198" i="3" l="1"/>
  <c r="D199" i="3" l="1"/>
  <c r="D200" i="3" l="1"/>
  <c r="D201" i="3" l="1"/>
  <c r="D202" i="3" l="1"/>
  <c r="D203" i="3" l="1"/>
  <c r="D204" i="3" l="1"/>
  <c r="D205" i="3" l="1"/>
  <c r="D206" i="3" l="1"/>
  <c r="D207" i="3" l="1"/>
  <c r="D208" i="3" l="1"/>
  <c r="D209" i="3" l="1"/>
  <c r="D210" i="3" l="1"/>
  <c r="D211" i="3" l="1"/>
  <c r="D212" i="3" l="1"/>
  <c r="D213" i="3" l="1"/>
  <c r="D214" i="3" l="1"/>
  <c r="D215" i="3" l="1"/>
  <c r="D216" i="3" l="1"/>
  <c r="D217" i="3" l="1"/>
  <c r="D218" i="3" l="1"/>
  <c r="D219" i="3" l="1"/>
  <c r="D220" i="3" l="1"/>
  <c r="D221" i="3" l="1"/>
  <c r="D222" i="3" l="1"/>
  <c r="D223" i="3" l="1"/>
  <c r="D224" i="3" l="1"/>
  <c r="D225" i="3" l="1"/>
  <c r="D226" i="3" l="1"/>
  <c r="D227" i="3" l="1"/>
  <c r="D228" i="3" l="1"/>
  <c r="D229" i="3" l="1"/>
  <c r="D230" i="3" l="1"/>
  <c r="D231" i="3" l="1"/>
  <c r="D232" i="3" l="1"/>
  <c r="D233" i="3" l="1"/>
  <c r="D234" i="3" l="1"/>
  <c r="D235" i="3" l="1"/>
  <c r="D236" i="3" l="1"/>
  <c r="D237" i="3" l="1"/>
  <c r="D238" i="3" l="1"/>
  <c r="D239" i="3" l="1"/>
  <c r="D240" i="3" l="1"/>
  <c r="D241" i="3" l="1"/>
  <c r="D242" i="3" l="1"/>
  <c r="D243" i="3" l="1"/>
  <c r="D244" i="3" l="1"/>
  <c r="D245" i="3" l="1"/>
  <c r="D246" i="3" l="1"/>
  <c r="D247" i="3" l="1"/>
  <c r="D248" i="3" l="1"/>
  <c r="D249" i="3" l="1"/>
  <c r="D250" i="3" l="1"/>
  <c r="D251" i="3" l="1"/>
  <c r="D252" i="3" l="1"/>
  <c r="D253" i="3" l="1"/>
  <c r="D254" i="3" l="1"/>
  <c r="D255" i="3" l="1"/>
  <c r="D256" i="3" l="1"/>
  <c r="D257" i="3" l="1"/>
  <c r="D258" i="3" l="1"/>
  <c r="D259" i="3" l="1"/>
  <c r="D260" i="3" l="1"/>
  <c r="D261" i="3" l="1"/>
  <c r="D262" i="3" l="1"/>
  <c r="D263" i="3" l="1"/>
  <c r="D264" i="3" l="1"/>
  <c r="D265" i="3" l="1"/>
  <c r="D266" i="3" l="1"/>
  <c r="D267" i="3" l="1"/>
  <c r="D268" i="3" l="1"/>
  <c r="D269" i="3" l="1"/>
  <c r="D270" i="3" l="1"/>
  <c r="D271" i="3" l="1"/>
  <c r="D272" i="3" l="1"/>
  <c r="D273" i="3" l="1"/>
  <c r="D274" i="3" l="1"/>
  <c r="D275" i="3" l="1"/>
  <c r="D276" i="3" l="1"/>
  <c r="D277" i="3" l="1"/>
  <c r="D278" i="3" l="1"/>
  <c r="D279" i="3" l="1"/>
  <c r="D280" i="3" l="1"/>
  <c r="D281" i="3" l="1"/>
  <c r="D282" i="3" l="1"/>
  <c r="D283" i="3" l="1"/>
  <c r="D284" i="3" l="1"/>
  <c r="D285" i="3" l="1"/>
  <c r="D286" i="3" l="1"/>
  <c r="D287" i="3" l="1"/>
  <c r="D288" i="3" l="1"/>
  <c r="D289" i="3" l="1"/>
  <c r="D290" i="3" l="1"/>
  <c r="D291" i="3" l="1"/>
  <c r="D292" i="3" l="1"/>
  <c r="D293" i="3" l="1"/>
  <c r="D294" i="3" l="1"/>
  <c r="D295" i="3" l="1"/>
  <c r="D296" i="3" l="1"/>
  <c r="D297" i="3" l="1"/>
  <c r="D298" i="3" l="1"/>
  <c r="D299" i="3" l="1"/>
  <c r="D300" i="3" l="1"/>
  <c r="D301" i="3" l="1"/>
  <c r="D302" i="3" l="1"/>
  <c r="D303" i="3" l="1"/>
  <c r="D304" i="3" l="1"/>
  <c r="D305" i="3" l="1"/>
  <c r="D306" i="3" l="1"/>
  <c r="D307" i="3" l="1"/>
  <c r="D308" i="3" l="1"/>
  <c r="D309" i="3" l="1"/>
  <c r="D310" i="3" l="1"/>
  <c r="D311" i="3" l="1"/>
  <c r="D312" i="3" l="1"/>
  <c r="D313" i="3" l="1"/>
  <c r="D314" i="3" l="1"/>
  <c r="D315" i="3" l="1"/>
  <c r="D316" i="3" l="1"/>
  <c r="D317" i="3" l="1"/>
  <c r="D318" i="3" l="1"/>
  <c r="D319" i="3" l="1"/>
  <c r="D320" i="3" l="1"/>
  <c r="D321" i="3" l="1"/>
  <c r="D322" i="3" l="1"/>
  <c r="D323" i="3" l="1"/>
  <c r="D324" i="3" l="1"/>
  <c r="D325" i="3" l="1"/>
  <c r="D326" i="3" l="1"/>
  <c r="D327" i="3" l="1"/>
  <c r="D328" i="3" l="1"/>
  <c r="D329" i="3" l="1"/>
  <c r="D330" i="3" l="1"/>
  <c r="D331" i="3" l="1"/>
  <c r="D332" i="3" l="1"/>
  <c r="D333" i="3" l="1"/>
  <c r="D334" i="3" l="1"/>
  <c r="D335" i="3" l="1"/>
  <c r="D336" i="3" l="1"/>
  <c r="D337" i="3" l="1"/>
  <c r="D338" i="3" l="1"/>
  <c r="D339" i="3" l="1"/>
  <c r="D340" i="3" l="1"/>
  <c r="D341" i="3" l="1"/>
  <c r="D342" i="3" l="1"/>
  <c r="D343" i="3" l="1"/>
  <c r="D344" i="3" l="1"/>
  <c r="D345" i="3" l="1"/>
  <c r="D346" i="3" l="1"/>
  <c r="D347" i="3" l="1"/>
  <c r="D348" i="3" l="1"/>
  <c r="D349" i="3" l="1"/>
  <c r="D350" i="3" l="1"/>
  <c r="D351" i="3" l="1"/>
  <c r="D352" i="3" l="1"/>
  <c r="D353" i="3" l="1"/>
  <c r="D354" i="3" l="1"/>
  <c r="D355" i="3" l="1"/>
  <c r="D356" i="3" l="1"/>
  <c r="D357" i="3" l="1"/>
  <c r="D358" i="3" l="1"/>
  <c r="D359" i="3" l="1"/>
  <c r="D360" i="3" l="1"/>
  <c r="D361" i="3" l="1"/>
  <c r="D362" i="3" l="1"/>
  <c r="D363" i="3" l="1"/>
  <c r="D364" i="3" l="1"/>
  <c r="D365" i="3" l="1"/>
  <c r="D366" i="3" l="1"/>
  <c r="D367" i="3" l="1"/>
  <c r="D368" i="3" l="1"/>
  <c r="D369" i="3" l="1"/>
  <c r="D370" i="3" l="1"/>
  <c r="D371" i="3" l="1"/>
  <c r="D372" i="3" l="1"/>
  <c r="D373" i="3" l="1"/>
  <c r="D374" i="3" l="1"/>
  <c r="D375" i="3" l="1"/>
  <c r="D376" i="3" l="1"/>
  <c r="D377" i="3" l="1"/>
  <c r="D378" i="3" l="1"/>
  <c r="D379" i="3" l="1"/>
  <c r="D380" i="3" l="1"/>
  <c r="D381" i="3" l="1"/>
  <c r="D382" i="3" l="1"/>
  <c r="D383" i="3" l="1"/>
  <c r="D384" i="3" l="1"/>
  <c r="D385" i="3" l="1"/>
  <c r="D386" i="3" l="1"/>
  <c r="D387" i="3" l="1"/>
  <c r="D388" i="3" l="1"/>
  <c r="D389" i="3" l="1"/>
  <c r="D390" i="3" l="1"/>
  <c r="D391" i="3" l="1"/>
  <c r="D392" i="3" l="1"/>
  <c r="D393" i="3" l="1"/>
  <c r="D394" i="3" l="1"/>
  <c r="D395" i="3" l="1"/>
  <c r="D396" i="3" l="1"/>
  <c r="D397" i="3" l="1"/>
  <c r="D398" i="3" l="1"/>
  <c r="D399" i="3" l="1"/>
  <c r="D400" i="3" l="1"/>
  <c r="D401" i="3" l="1"/>
  <c r="D402" i="3" l="1"/>
  <c r="D403" i="3" l="1"/>
  <c r="D404" i="3" l="1"/>
  <c r="D405" i="3" l="1"/>
  <c r="D406" i="3" l="1"/>
  <c r="D407" i="3" l="1"/>
  <c r="D408" i="3" l="1"/>
  <c r="D409" i="3" l="1"/>
  <c r="D410" i="3" l="1"/>
  <c r="D411" i="3" l="1"/>
  <c r="D412" i="3" l="1"/>
  <c r="D413" i="3" l="1"/>
  <c r="D414" i="3" l="1"/>
  <c r="D415" i="3" l="1"/>
  <c r="D416" i="3" l="1"/>
  <c r="D417" i="3" l="1"/>
  <c r="D418" i="3" l="1"/>
  <c r="D419" i="3" l="1"/>
  <c r="D420" i="3" l="1"/>
  <c r="D421" i="3" l="1"/>
  <c r="D422" i="3" l="1"/>
  <c r="D423" i="3" l="1"/>
  <c r="D424" i="3" l="1"/>
  <c r="D425" i="3" l="1"/>
  <c r="D426" i="3" l="1"/>
  <c r="D427" i="3" l="1"/>
  <c r="D428" i="3" l="1"/>
  <c r="D429" i="3" l="1"/>
  <c r="D430" i="3" l="1"/>
  <c r="D431" i="3" l="1"/>
  <c r="D432" i="3" l="1"/>
  <c r="D433" i="3" l="1"/>
  <c r="D434" i="3" l="1"/>
  <c r="D435" i="3" l="1"/>
  <c r="D436" i="3" l="1"/>
  <c r="D437" i="3" l="1"/>
  <c r="D438" i="3" l="1"/>
  <c r="D439" i="3" l="1"/>
  <c r="D440" i="3" l="1"/>
  <c r="D441" i="3" l="1"/>
  <c r="D442" i="3" l="1"/>
  <c r="D443" i="3" l="1"/>
  <c r="D444" i="3" l="1"/>
  <c r="D445" i="3" l="1"/>
  <c r="D446" i="3" l="1"/>
  <c r="D447" i="3" l="1"/>
  <c r="D448" i="3" l="1"/>
  <c r="D449" i="3" l="1"/>
  <c r="D450" i="3" l="1"/>
  <c r="D451" i="3" l="1"/>
  <c r="D452" i="3" l="1"/>
  <c r="D453" i="3" l="1"/>
  <c r="D454" i="3" l="1"/>
  <c r="D455" i="3" l="1"/>
  <c r="D456" i="3" l="1"/>
  <c r="D457" i="3" l="1"/>
  <c r="D458" i="3" l="1"/>
  <c r="D459" i="3" l="1"/>
  <c r="D460" i="3" l="1"/>
  <c r="D461" i="3" l="1"/>
  <c r="D462" i="3" l="1"/>
  <c r="D463" i="3" l="1"/>
  <c r="D464" i="3" l="1"/>
  <c r="D465" i="3" l="1"/>
  <c r="D466" i="3" l="1"/>
  <c r="D467" i="3" l="1"/>
  <c r="D468" i="3" l="1"/>
  <c r="D469" i="3" l="1"/>
  <c r="D470" i="3" l="1"/>
  <c r="D471" i="3" l="1"/>
  <c r="D472" i="3" l="1"/>
  <c r="D473" i="3" l="1"/>
  <c r="D474" i="3" l="1"/>
  <c r="D475" i="3" l="1"/>
  <c r="D476" i="3" l="1"/>
  <c r="D477" i="3" l="1"/>
  <c r="D478" i="3" l="1"/>
  <c r="D479" i="3" l="1"/>
  <c r="D480" i="3" l="1"/>
  <c r="D481" i="3" l="1"/>
  <c r="D482" i="3" l="1"/>
  <c r="D483" i="3" l="1"/>
  <c r="D484" i="3" l="1"/>
  <c r="D485" i="3" l="1"/>
  <c r="D486" i="3" l="1"/>
  <c r="D487" i="3" l="1"/>
  <c r="D488" i="3" l="1"/>
  <c r="D489" i="3" l="1"/>
  <c r="D490" i="3" l="1"/>
  <c r="D491" i="3" l="1"/>
  <c r="D492" i="3" l="1"/>
  <c r="D493" i="3" l="1"/>
  <c r="D494" i="3" l="1"/>
  <c r="D495" i="3" l="1"/>
  <c r="D496" i="3" l="1"/>
  <c r="D497" i="3" l="1"/>
  <c r="D498" i="3" l="1"/>
  <c r="D499" i="3" l="1"/>
  <c r="D500" i="3" l="1"/>
  <c r="D501" i="3" l="1"/>
  <c r="D50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Ferreira</author>
  </authors>
  <commentList>
    <comment ref="D3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Ricardo Ferreira:</t>
        </r>
        <r>
          <rPr>
            <sz val="9"/>
            <color indexed="81"/>
            <rFont val="Segoe UI"/>
            <family val="2"/>
          </rPr>
          <t xml:space="preserve">
Abertura do dia seguinte</t>
        </r>
      </text>
    </comment>
  </commentList>
</comments>
</file>

<file path=xl/sharedStrings.xml><?xml version="1.0" encoding="utf-8"?>
<sst xmlns="http://schemas.openxmlformats.org/spreadsheetml/2006/main" count="128" uniqueCount="84">
  <si>
    <t>Data de pagamento</t>
  </si>
  <si>
    <t>Vencimento</t>
  </si>
  <si>
    <t>Valor</t>
  </si>
  <si>
    <t>Saldo Conta Autorizada</t>
  </si>
  <si>
    <t>Saldo Devedor das Debêntures</t>
  </si>
  <si>
    <t>Razão Atingida</t>
  </si>
  <si>
    <t>Razão de Direitos Creditórios</t>
  </si>
  <si>
    <t>Status</t>
  </si>
  <si>
    <t>Direitos Creditórios Objetos de Resolução de Cessão</t>
  </si>
  <si>
    <t>Percentual Atingido</t>
  </si>
  <si>
    <t>Percentual Máximo Permitido</t>
  </si>
  <si>
    <t>Parcela Diferida</t>
  </si>
  <si>
    <t>Índice de Resolução de Cessão</t>
  </si>
  <si>
    <t>Faixa de Vencimento</t>
  </si>
  <si>
    <t>Prazo Médio</t>
  </si>
  <si>
    <t>Prazo Máximo</t>
  </si>
  <si>
    <t>Prazo</t>
  </si>
  <si>
    <t>Prazo Mínimo</t>
  </si>
  <si>
    <t>Valor Presente dos Direitos Creditórios</t>
  </si>
  <si>
    <t>Data de Vencimento</t>
  </si>
  <si>
    <t>Data de Verificação</t>
  </si>
  <si>
    <t xml:space="preserve"> 08/01/2021</t>
  </si>
  <si>
    <t xml:space="preserve"> 11/01/2021</t>
  </si>
  <si>
    <t xml:space="preserve"> 06/01/2021</t>
  </si>
  <si>
    <t xml:space="preserve"> 05/01/2021</t>
  </si>
  <si>
    <t xml:space="preserve"> 07/01/2021</t>
  </si>
  <si>
    <t xml:space="preserve"> 31/12/2020</t>
  </si>
  <si>
    <t xml:space="preserve"> 04/01/2021</t>
  </si>
  <si>
    <t xml:space="preserve"> 12/01/2021</t>
  </si>
  <si>
    <t xml:space="preserve"> 14/01/2021</t>
  </si>
  <si>
    <t xml:space="preserve"> 15/01/2021</t>
  </si>
  <si>
    <t xml:space="preserve"> 18/01/2021</t>
  </si>
  <si>
    <t xml:space="preserve"> 19/01/2021</t>
  </si>
  <si>
    <t xml:space="preserve"> 13/01/2021</t>
  </si>
  <si>
    <t xml:space="preserve"> 20/01/2021</t>
  </si>
  <si>
    <t xml:space="preserve"> 21/01/2021</t>
  </si>
  <si>
    <t xml:space="preserve"> 22/01/2021</t>
  </si>
  <si>
    <t xml:space="preserve"> 25/01/2021</t>
  </si>
  <si>
    <t xml:space="preserve"> 27/01/2021</t>
  </si>
  <si>
    <t xml:space="preserve"> 28/01/2021</t>
  </si>
  <si>
    <t xml:space="preserve"> 26/01/2021</t>
  </si>
  <si>
    <t xml:space="preserve"> 29/01/2021</t>
  </si>
  <si>
    <t xml:space="preserve"> 01/02/2021</t>
  </si>
  <si>
    <t xml:space="preserve"> 02/02/2021</t>
  </si>
  <si>
    <t xml:space="preserve"> 03/02/2021</t>
  </si>
  <si>
    <t xml:space="preserve"> 04/02/2021</t>
  </si>
  <si>
    <t xml:space="preserve"> 05/02/2021</t>
  </si>
  <si>
    <t xml:space="preserve"> 08/02/2021</t>
  </si>
  <si>
    <t xml:space="preserve"> 11/02/2021</t>
  </si>
  <si>
    <t xml:space="preserve"> 09/02/2021</t>
  </si>
  <si>
    <t xml:space="preserve"> 10/02/2021</t>
  </si>
  <si>
    <t xml:space="preserve"> 12/02/2021</t>
  </si>
  <si>
    <t xml:space="preserve"> 17/02/2021</t>
  </si>
  <si>
    <t xml:space="preserve"> 18/02/2021</t>
  </si>
  <si>
    <t xml:space="preserve"> 19/02/2021</t>
  </si>
  <si>
    <t xml:space="preserve"> 22/02/2021</t>
  </si>
  <si>
    <t xml:space="preserve"> 23/02/2021</t>
  </si>
  <si>
    <t>OK</t>
  </si>
  <si>
    <t xml:space="preserve"> 24/02/2021</t>
  </si>
  <si>
    <t xml:space="preserve"> 25/02/2021</t>
  </si>
  <si>
    <t xml:space="preserve"> 26/02/2021</t>
  </si>
  <si>
    <t xml:space="preserve"> 01/03/2021</t>
  </si>
  <si>
    <t xml:space="preserve"> 02/03/2021</t>
  </si>
  <si>
    <t xml:space="preserve"> 03/03/2021</t>
  </si>
  <si>
    <t xml:space="preserve"> 04/03/2021</t>
  </si>
  <si>
    <t xml:space="preserve"> 01/04/2021</t>
  </si>
  <si>
    <t xml:space="preserve"> 05/04/2021</t>
  </si>
  <si>
    <t xml:space="preserve"> 05/03/2021</t>
  </si>
  <si>
    <t xml:space="preserve"> 08/03/2021</t>
  </si>
  <si>
    <t xml:space="preserve"> 31/03/2021</t>
  </si>
  <si>
    <t xml:space="preserve"> 09/03/2021</t>
  </si>
  <si>
    <t xml:space="preserve"> 10/03/2021</t>
  </si>
  <si>
    <t xml:space="preserve"> 11/03/2021</t>
  </si>
  <si>
    <t xml:space="preserve"> 12/03/2021</t>
  </si>
  <si>
    <t xml:space="preserve"> 22/03/2021</t>
  </si>
  <si>
    <t xml:space="preserve"> 24/03/2021</t>
  </si>
  <si>
    <t xml:space="preserve"> 29/03/2021</t>
  </si>
  <si>
    <t xml:space="preserve"> 18/03/2021</t>
  </si>
  <si>
    <t xml:space="preserve"> 19/03/2021</t>
  </si>
  <si>
    <t xml:space="preserve"> 14/04/2021</t>
  </si>
  <si>
    <t xml:space="preserve"> 15/04/2021</t>
  </si>
  <si>
    <t xml:space="preserve"> 16/04/2021</t>
  </si>
  <si>
    <t xml:space="preserve"> 19/04/2021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</si>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</sst>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9" fontId="0" fillId="0" borderId="0" xfId="0" applyNumberFormat="1" applyAlignment="1">
      <alignment horizontal="center"/>
    </xf>
    <xf numFmtId="0" fontId="20" fillId="0" borderId="10" xfId="0" applyFont="1" applyBorder="1" applyAlignment="1">
      <alignment horizontal="center" vertical="center" wrapText="1"/>
    </xf>
    <xf numFmtId="0" fontId="18" fillId="0" borderId="0" xfId="0" applyFont="1"/>
    <xf numFmtId="0" fontId="21" fillId="0" borderId="0" xfId="0" applyFont="1"/>
    <xf numFmtId="164" fontId="22" fillId="0" borderId="10" xfId="1" applyFont="1" applyBorder="1"/>
    <xf numFmtId="0" fontId="22" fillId="0" borderId="10" xfId="0" applyFont="1" applyBorder="1" applyAlignment="1">
      <alignment horizontal="center"/>
    </xf>
    <xf numFmtId="164" fontId="22" fillId="0" borderId="0" xfId="1" applyFont="1"/>
    <xf numFmtId="0" fontId="22" fillId="0" borderId="0" xfId="0" applyFont="1"/>
    <xf numFmtId="164" fontId="22" fillId="0" borderId="10" xfId="1" applyFont="1" applyBorder="1" applyAlignment="1">
      <alignment horizontal="center"/>
    </xf>
    <xf numFmtId="165" fontId="22" fillId="0" borderId="10" xfId="2" applyNumberFormat="1" applyFont="1" applyBorder="1" applyAlignment="1">
      <alignment horizontal="center"/>
    </xf>
    <xf numFmtId="9" fontId="22" fillId="0" borderId="10" xfId="0" applyNumberFormat="1" applyFont="1" applyBorder="1" applyAlignment="1">
      <alignment horizontal="center"/>
    </xf>
    <xf numFmtId="14" fontId="22" fillId="0" borderId="10" xfId="0" applyNumberFormat="1" applyFont="1" applyBorder="1"/>
    <xf numFmtId="14" fontId="19" fillId="0" borderId="10" xfId="44" applyNumberFormat="1" applyBorder="1" applyAlignment="1">
      <alignment horizontal="center"/>
    </xf>
    <xf numFmtId="4" fontId="0" fillId="0" borderId="0" xfId="0" applyNumberFormat="1"/>
    <xf numFmtId="10" fontId="22" fillId="0" borderId="10" xfId="2" applyNumberFormat="1" applyFont="1" applyBorder="1"/>
    <xf numFmtId="10" fontId="22" fillId="0" borderId="10" xfId="2" applyNumberFormat="1" applyFont="1" applyBorder="1" applyAlignment="1">
      <alignment horizontal="center"/>
    </xf>
    <xf numFmtId="1" fontId="22" fillId="0" borderId="10" xfId="0" applyNumberFormat="1" applyFont="1" applyBorder="1" applyAlignment="1">
      <alignment horizontal="center"/>
    </xf>
    <xf numFmtId="164" fontId="22" fillId="0" borderId="10" xfId="1" applyFont="1" applyFill="1" applyBorder="1"/>
    <xf numFmtId="44" fontId="0" fillId="0" borderId="0" xfId="0" applyNumberFormat="1"/>
    <xf numFmtId="0" fontId="20" fillId="33" borderId="10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0" fillId="0" borderId="0" xfId="0" applyFill="1"/>
    <xf numFmtId="14" fontId="19" fillId="0" borderId="0" xfId="44" applyNumberFormat="1" applyBorder="1" applyAlignment="1">
      <alignment horizontal="center"/>
    </xf>
    <xf numFmtId="164" fontId="22" fillId="0" borderId="0" xfId="1" applyFont="1" applyFill="1" applyBorder="1"/>
    <xf numFmtId="164" fontId="22" fillId="0" borderId="0" xfId="1" applyFont="1" applyBorder="1"/>
    <xf numFmtId="10" fontId="22" fillId="0" borderId="0" xfId="2" applyNumberFormat="1" applyFont="1" applyBorder="1"/>
    <xf numFmtId="10" fontId="22" fillId="0" borderId="0" xfId="2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164" fontId="22" fillId="0" borderId="0" xfId="1" applyFont="1" applyBorder="1" applyAlignment="1">
      <alignment horizontal="center"/>
    </xf>
    <xf numFmtId="165" fontId="22" fillId="0" borderId="0" xfId="2" applyNumberFormat="1" applyFont="1" applyBorder="1" applyAlignment="1">
      <alignment horizontal="center"/>
    </xf>
    <xf numFmtId="9" fontId="22" fillId="0" borderId="0" xfId="0" applyNumberFormat="1" applyFont="1" applyBorder="1" applyAlignment="1">
      <alignment horizontal="center"/>
    </xf>
    <xf numFmtId="164" fontId="0" fillId="35" borderId="0" xfId="1" applyFont="1" applyFill="1"/>
    <xf numFmtId="164" fontId="16" fillId="36" borderId="0" xfId="1" applyFont="1" applyFill="1" applyAlignment="1">
      <alignment horizontal="center" vertical="center"/>
    </xf>
    <xf numFmtId="0" fontId="16" fillId="36" borderId="0" xfId="0" applyFont="1" applyFill="1" applyAlignment="1">
      <alignment horizontal="center" vertical="center"/>
    </xf>
    <xf numFmtId="164" fontId="22" fillId="37" borderId="0" xfId="1" applyFont="1" applyFill="1"/>
    <xf numFmtId="43" fontId="0" fillId="0" borderId="0" xfId="45" applyFont="1"/>
    <xf numFmtId="164" fontId="0" fillId="0" borderId="0" xfId="0" applyNumberFormat="1"/>
    <xf numFmtId="14" fontId="0" fillId="0" borderId="0" xfId="0" applyNumberFormat="1" applyAlignment="1">
      <alignment horizontal="center" vertical="center"/>
    </xf>
    <xf numFmtId="164" fontId="0" fillId="0" borderId="0" xfId="1" quotePrefix="1" applyFont="1" applyAlignment="1">
      <alignment horizontal="center" vertical="center"/>
    </xf>
    <xf numFmtId="164" fontId="0" fillId="0" borderId="0" xfId="1" applyFont="1" applyAlignment="1">
      <alignment horizontal="center" vertical="center"/>
    </xf>
    <xf numFmtId="14" fontId="22" fillId="0" borderId="0" xfId="0" applyNumberFormat="1" applyFont="1"/>
    <xf numFmtId="14" fontId="0" fillId="0" borderId="0" xfId="0" applyNumberFormat="1"/>
    <xf numFmtId="14" fontId="22" fillId="0" borderId="0" xfId="0" quotePrefix="1" applyNumberFormat="1" applyFont="1"/>
  </cellXfs>
  <cellStyles count="46"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Ênfase1" xfId="23" builtinId="32" customBuiltin="1"/>
    <cellStyle name="60% - Ênfase2" xfId="27" builtinId="36" customBuiltin="1"/>
    <cellStyle name="60% - Ênfase3" xfId="31" builtinId="40" customBuiltin="1"/>
    <cellStyle name="60% - Ênfase4" xfId="35" builtinId="44" customBuiltin="1"/>
    <cellStyle name="60% - Ênfase5" xfId="39" builtinId="48" customBuiltin="1"/>
    <cellStyle name="60% - Ênfase6" xfId="43" builtinId="52" customBuiltin="1"/>
    <cellStyle name="Bom" xfId="8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Moeda" xfId="1" builtinId="4"/>
    <cellStyle name="Neutro" xfId="10" builtinId="28" customBuiltin="1"/>
    <cellStyle name="Normal" xfId="0" builtinId="0"/>
    <cellStyle name="Normal 2" xfId="44" xr:uid="{00000000-0005-0000-0000-000021000000}"/>
    <cellStyle name="Nota" xfId="17" builtinId="10" customBuiltin="1"/>
    <cellStyle name="Porcentagem" xfId="2" builtinId="5"/>
    <cellStyle name="Ruim" xfId="9" builtinId="27" customBuiltin="1"/>
    <cellStyle name="Saída" xfId="12" builtinId="21" customBuiltin="1"/>
    <cellStyle name="Texto de Aviso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otal" xfId="19" builtinId="25" customBuiltin="1"/>
    <cellStyle name="Vírgula" xfId="4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2:R502"/>
  <sheetViews>
    <sheetView showGridLines="0" tabSelected="1" workbookViewId="0">
      <pane xSplit="2" ySplit="3" topLeftCell="C14" activePane="bottomRight" state="frozen"/>
      <selection pane="topRight" activeCell="C1" sqref="C1"/>
      <selection pane="bottomLeft" activeCell="A4" sqref="A4"/>
      <selection pane="bottomRight" activeCell="G25" sqref="G25"/>
    </sheetView>
  </sheetViews>
  <sheetFormatPr defaultRowHeight="14.4" x14ac:dyDescent="0.3"/>
  <cols>
    <col min="1" max="1" width="4.44140625" customWidth="1"/>
    <col min="2" max="2" width="17.44140625" bestFit="1" customWidth="1"/>
    <col min="3" max="3" width="23.44140625" bestFit="1" customWidth="1"/>
    <col min="4" max="4" width="21" customWidth="1"/>
    <col min="5" max="5" width="22.109375" customWidth="1"/>
    <col min="6" max="6" width="17.6640625" bestFit="1" customWidth="1"/>
    <col min="7" max="7" width="19.33203125" bestFit="1" customWidth="1"/>
    <col min="8" max="8" width="17.6640625" bestFit="1" customWidth="1"/>
    <col min="9" max="9" width="16" customWidth="1"/>
    <col min="10" max="10" width="15.44140625" customWidth="1"/>
    <col min="11" max="11" width="14.33203125" customWidth="1"/>
    <col min="12" max="12" width="4.44140625" customWidth="1"/>
    <col min="13" max="13" width="21.88671875" customWidth="1"/>
    <col min="14" max="14" width="25.109375" customWidth="1"/>
    <col min="15" max="15" width="22.6640625" customWidth="1"/>
    <col min="16" max="16" width="13.44140625" customWidth="1"/>
    <col min="17" max="17" width="20.44140625" bestFit="1" customWidth="1"/>
  </cols>
  <sheetData>
    <row r="2" spans="2:18" x14ac:dyDescent="0.3">
      <c r="B2" s="3" t="s">
        <v>6</v>
      </c>
      <c r="C2" s="4"/>
      <c r="D2" s="4"/>
      <c r="E2" s="4"/>
      <c r="F2" s="4"/>
      <c r="G2" s="4"/>
      <c r="H2" s="4"/>
      <c r="M2" s="3" t="s">
        <v>12</v>
      </c>
      <c r="N2" s="7"/>
      <c r="O2" s="7"/>
      <c r="P2" s="7"/>
      <c r="Q2" s="8"/>
    </row>
    <row r="3" spans="2:18" ht="39.75" customHeight="1" x14ac:dyDescent="0.3">
      <c r="B3" s="20" t="s">
        <v>20</v>
      </c>
      <c r="C3" s="20" t="s">
        <v>18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17</v>
      </c>
      <c r="J3" s="20" t="s">
        <v>14</v>
      </c>
      <c r="K3" s="20" t="s">
        <v>15</v>
      </c>
      <c r="M3" s="21" t="s">
        <v>18</v>
      </c>
      <c r="N3" s="21" t="s">
        <v>8</v>
      </c>
      <c r="O3" s="21" t="s">
        <v>9</v>
      </c>
      <c r="P3" s="21" t="s">
        <v>10</v>
      </c>
      <c r="Q3" s="21" t="s">
        <v>7</v>
      </c>
    </row>
    <row r="4" spans="2:18" ht="16.95" customHeight="1" x14ac:dyDescent="0.3">
      <c r="B4" s="13">
        <v>44166</v>
      </c>
      <c r="C4" s="18">
        <v>799161831.95320356</v>
      </c>
      <c r="D4" s="5">
        <v>463387.31001260102</v>
      </c>
      <c r="E4" s="5">
        <v>752360115</v>
      </c>
      <c r="F4" s="15">
        <v>1.0625566179345063</v>
      </c>
      <c r="G4" s="16">
        <v>1.05</v>
      </c>
      <c r="H4" s="6" t="s">
        <v>57</v>
      </c>
      <c r="I4" s="6">
        <v>1</v>
      </c>
      <c r="J4" s="17">
        <v>34.626314706765214</v>
      </c>
      <c r="K4" s="6">
        <v>85</v>
      </c>
      <c r="M4" s="9">
        <v>799161831.95320356</v>
      </c>
      <c r="N4" s="9">
        <v>5422447.7199999969</v>
      </c>
      <c r="O4" s="10">
        <v>6.7851685393272368E-3</v>
      </c>
      <c r="P4" s="11">
        <v>0.02</v>
      </c>
      <c r="Q4" s="11" t="s">
        <v>57</v>
      </c>
      <c r="R4" s="1"/>
    </row>
    <row r="5" spans="2:18" ht="16.95" customHeight="1" x14ac:dyDescent="0.3">
      <c r="B5" s="13">
        <v>44167</v>
      </c>
      <c r="C5" s="18">
        <v>797980773.51394331</v>
      </c>
      <c r="D5" s="5">
        <v>2149513.5299999998</v>
      </c>
      <c r="E5" s="5">
        <v>752416402.5</v>
      </c>
      <c r="F5" s="15">
        <v>1.0634142004153655</v>
      </c>
      <c r="G5" s="16">
        <v>1.05</v>
      </c>
      <c r="H5" s="6" t="s">
        <v>57</v>
      </c>
      <c r="I5" s="6">
        <v>1</v>
      </c>
      <c r="J5" s="17">
        <v>34.572495884039832</v>
      </c>
      <c r="K5" s="6">
        <v>86</v>
      </c>
      <c r="M5" s="9">
        <v>797980773.51394331</v>
      </c>
      <c r="N5" s="9">
        <v>5349798.0999999968</v>
      </c>
      <c r="O5" s="10">
        <v>6.7041691699436896E-3</v>
      </c>
      <c r="P5" s="11">
        <v>0.02</v>
      </c>
      <c r="Q5" s="11" t="s">
        <v>57</v>
      </c>
      <c r="R5" s="1"/>
    </row>
    <row r="6" spans="2:18" ht="16.95" customHeight="1" x14ac:dyDescent="0.3">
      <c r="B6" s="13">
        <v>44168</v>
      </c>
      <c r="C6" s="18">
        <v>798278002.68047738</v>
      </c>
      <c r="D6" s="5">
        <v>1929440.39</v>
      </c>
      <c r="E6" s="5">
        <v>752472690</v>
      </c>
      <c r="F6" s="15">
        <v>1.0634371900865629</v>
      </c>
      <c r="G6" s="16">
        <v>1.05</v>
      </c>
      <c r="H6" s="6" t="s">
        <v>57</v>
      </c>
      <c r="I6" s="6">
        <v>1</v>
      </c>
      <c r="J6" s="17">
        <v>35.748252302245028</v>
      </c>
      <c r="K6" s="6">
        <v>85</v>
      </c>
      <c r="M6" s="9">
        <v>798278002.68047738</v>
      </c>
      <c r="N6" s="9">
        <v>5180241.6399999997</v>
      </c>
      <c r="O6" s="10">
        <v>6.4892701823245254E-3</v>
      </c>
      <c r="P6" s="11">
        <v>0.02</v>
      </c>
      <c r="Q6" s="11" t="s">
        <v>57</v>
      </c>
      <c r="R6" s="1"/>
    </row>
    <row r="7" spans="2:18" ht="16.95" customHeight="1" x14ac:dyDescent="0.3">
      <c r="B7" s="13">
        <v>44169</v>
      </c>
      <c r="C7" s="18">
        <v>799064909.71545219</v>
      </c>
      <c r="D7" s="5">
        <v>1248984.47</v>
      </c>
      <c r="E7" s="5">
        <v>752528977.5</v>
      </c>
      <c r="F7" s="15">
        <f>+(C7+D7)/E7</f>
        <v>1.0634991051696108</v>
      </c>
      <c r="G7" s="16">
        <v>1.05</v>
      </c>
      <c r="H7" s="6" t="s">
        <v>57</v>
      </c>
      <c r="I7" s="6">
        <v>3</v>
      </c>
      <c r="J7" s="17">
        <v>35.986595308636197</v>
      </c>
      <c r="K7" s="6">
        <v>87</v>
      </c>
      <c r="M7" s="9">
        <v>799064909.71545219</v>
      </c>
      <c r="N7" s="9">
        <v>5713789.2000000011</v>
      </c>
      <c r="O7" s="10">
        <v>7.1505945643823695E-3</v>
      </c>
      <c r="P7" s="11">
        <v>0.02</v>
      </c>
      <c r="Q7" s="11" t="s">
        <v>57</v>
      </c>
      <c r="R7" s="1"/>
    </row>
    <row r="8" spans="2:18" ht="16.95" customHeight="1" x14ac:dyDescent="0.3">
      <c r="B8" s="13">
        <v>44172</v>
      </c>
      <c r="C8" s="18">
        <v>795422077.65998411</v>
      </c>
      <c r="D8" s="5">
        <v>4732685.84</v>
      </c>
      <c r="E8" s="5">
        <v>752585280</v>
      </c>
      <c r="F8" s="15">
        <v>1.0632080971607418</v>
      </c>
      <c r="G8" s="16">
        <v>1.05</v>
      </c>
      <c r="H8" s="6" t="s">
        <v>57</v>
      </c>
      <c r="I8" s="6">
        <v>1</v>
      </c>
      <c r="J8" s="17">
        <v>35.997840544067479</v>
      </c>
      <c r="K8" s="6">
        <v>86</v>
      </c>
      <c r="M8" s="9">
        <v>795422077.65998411</v>
      </c>
      <c r="N8" s="9">
        <v>5713789.2000000011</v>
      </c>
      <c r="O8" s="10">
        <v>7.1833424800190823E-3</v>
      </c>
      <c r="P8" s="11">
        <v>0.02</v>
      </c>
      <c r="Q8" s="11" t="s">
        <v>57</v>
      </c>
      <c r="R8" s="1"/>
    </row>
    <row r="9" spans="2:18" ht="16.95" customHeight="1" x14ac:dyDescent="0.3">
      <c r="B9" s="13">
        <v>44173</v>
      </c>
      <c r="C9" s="18">
        <v>791143169.86443138</v>
      </c>
      <c r="D9" s="5">
        <v>8814019.3900000006</v>
      </c>
      <c r="E9" s="5">
        <v>752641575</v>
      </c>
      <c r="F9" s="15">
        <v>1.06286606510467</v>
      </c>
      <c r="G9" s="16">
        <v>1.05</v>
      </c>
      <c r="H9" s="6" t="s">
        <v>57</v>
      </c>
      <c r="I9" s="6">
        <v>1</v>
      </c>
      <c r="J9" s="17">
        <v>35.260249200624919</v>
      </c>
      <c r="K9" s="6">
        <v>118</v>
      </c>
      <c r="M9" s="9">
        <v>791143169.86443138</v>
      </c>
      <c r="N9" s="9">
        <v>5201717.26</v>
      </c>
      <c r="O9" s="10">
        <v>6.5749379608388142E-3</v>
      </c>
      <c r="P9" s="11">
        <v>0.02</v>
      </c>
      <c r="Q9" s="11" t="s">
        <v>57</v>
      </c>
      <c r="R9" s="1"/>
    </row>
    <row r="10" spans="2:18" ht="16.95" customHeight="1" x14ac:dyDescent="0.3">
      <c r="B10" s="13">
        <v>44174</v>
      </c>
      <c r="C10" s="18">
        <v>798919101.93462443</v>
      </c>
      <c r="D10" s="5">
        <v>1563443.38</v>
      </c>
      <c r="E10" s="5">
        <v>752697885</v>
      </c>
      <c r="F10" s="15">
        <v>1.0634845151911441</v>
      </c>
      <c r="G10" s="16">
        <v>1.05</v>
      </c>
      <c r="H10" s="6" t="s">
        <v>57</v>
      </c>
      <c r="I10" s="6">
        <v>1</v>
      </c>
      <c r="J10" s="17">
        <v>35.072162286603287</v>
      </c>
      <c r="K10" s="6">
        <v>117</v>
      </c>
      <c r="M10" s="9">
        <v>798919101.93462443</v>
      </c>
      <c r="N10" s="9">
        <v>5179039.919999999</v>
      </c>
      <c r="O10" s="10">
        <v>6.482558631354142E-3</v>
      </c>
      <c r="P10" s="11">
        <v>0.02</v>
      </c>
      <c r="Q10" s="11" t="s">
        <v>57</v>
      </c>
      <c r="R10" s="1"/>
    </row>
    <row r="11" spans="2:18" ht="16.95" customHeight="1" x14ac:dyDescent="0.3">
      <c r="B11" s="13">
        <v>44175</v>
      </c>
      <c r="C11" s="18">
        <v>799270192.27030778</v>
      </c>
      <c r="D11" s="5">
        <v>1279345.6899999995</v>
      </c>
      <c r="E11" s="5">
        <v>752754187.5</v>
      </c>
      <c r="F11" s="15">
        <v>1.0634939682222728</v>
      </c>
      <c r="G11" s="16">
        <v>1.05</v>
      </c>
      <c r="H11" s="6" t="s">
        <v>57</v>
      </c>
      <c r="I11" s="6">
        <v>1</v>
      </c>
      <c r="J11" s="17">
        <v>35.574705840318877</v>
      </c>
      <c r="K11" s="6">
        <v>116</v>
      </c>
      <c r="M11" s="9">
        <v>799270192.27030778</v>
      </c>
      <c r="N11" s="9">
        <v>5702621.0399999963</v>
      </c>
      <c r="O11" s="10">
        <v>7.1347850766232609E-3</v>
      </c>
      <c r="P11" s="11">
        <v>0.02</v>
      </c>
      <c r="Q11" s="11" t="s">
        <v>57</v>
      </c>
      <c r="R11" s="1"/>
    </row>
    <row r="12" spans="2:18" ht="16.95" customHeight="1" x14ac:dyDescent="0.3">
      <c r="B12" s="13">
        <v>44176</v>
      </c>
      <c r="C12" s="18">
        <v>800790673.82078528</v>
      </c>
      <c r="D12" s="5">
        <v>13461.129999999888</v>
      </c>
      <c r="E12" s="5">
        <v>752810505</v>
      </c>
      <c r="F12" s="15">
        <v>1.0637526039182799</v>
      </c>
      <c r="G12" s="16">
        <v>1.05</v>
      </c>
      <c r="H12" s="6" t="s">
        <v>57</v>
      </c>
      <c r="I12" s="6">
        <v>3</v>
      </c>
      <c r="J12" s="17">
        <v>36.328510722898237</v>
      </c>
      <c r="K12" s="6">
        <v>115</v>
      </c>
      <c r="M12" s="9">
        <v>800790673.82078528</v>
      </c>
      <c r="N12" s="9">
        <v>5768263.04</v>
      </c>
      <c r="O12" s="10">
        <v>7.203209563465672E-3</v>
      </c>
      <c r="P12" s="11">
        <v>0.02</v>
      </c>
      <c r="Q12" s="11" t="s">
        <v>57</v>
      </c>
      <c r="R12" s="1"/>
    </row>
    <row r="13" spans="2:18" ht="16.95" customHeight="1" x14ac:dyDescent="0.3">
      <c r="B13" s="13">
        <v>44179</v>
      </c>
      <c r="C13" s="18">
        <v>797815431.72809529</v>
      </c>
      <c r="D13" s="5">
        <v>2751648.93</v>
      </c>
      <c r="E13" s="5">
        <v>752866822.5</v>
      </c>
      <c r="F13" s="15">
        <v>1.0633581620713473</v>
      </c>
      <c r="G13" s="16">
        <v>1.05</v>
      </c>
      <c r="H13" s="6" t="s">
        <v>57</v>
      </c>
      <c r="I13" s="6">
        <v>1</v>
      </c>
      <c r="J13" s="17">
        <v>35.735547605603266</v>
      </c>
      <c r="K13" s="6">
        <v>112</v>
      </c>
      <c r="M13" s="9">
        <v>797815431.72809529</v>
      </c>
      <c r="N13" s="9">
        <v>5501444.79</v>
      </c>
      <c r="O13" s="10">
        <v>6.895635971948655E-3</v>
      </c>
      <c r="P13" s="11">
        <v>0.02</v>
      </c>
      <c r="Q13" s="11" t="s">
        <v>57</v>
      </c>
      <c r="R13" s="1"/>
    </row>
    <row r="14" spans="2:18" ht="16.95" customHeight="1" x14ac:dyDescent="0.3">
      <c r="B14" s="13">
        <v>44180</v>
      </c>
      <c r="C14" s="18">
        <v>795275470.4011209</v>
      </c>
      <c r="D14" s="5">
        <v>5198505.34</v>
      </c>
      <c r="E14" s="5">
        <v>752923140</v>
      </c>
      <c r="F14" s="15">
        <v>1.0631549665761646</v>
      </c>
      <c r="G14" s="16">
        <v>1.05</v>
      </c>
      <c r="H14" s="6" t="s">
        <v>57</v>
      </c>
      <c r="I14" s="6">
        <v>1</v>
      </c>
      <c r="J14" s="17">
        <v>34.849276529752508</v>
      </c>
      <c r="K14" s="6">
        <v>111</v>
      </c>
      <c r="M14" s="9">
        <v>795275470.4011209</v>
      </c>
      <c r="N14" s="9">
        <v>5490765.7599999998</v>
      </c>
      <c r="O14" s="10">
        <v>6.9042312561590369E-3</v>
      </c>
      <c r="P14" s="11">
        <v>0.02</v>
      </c>
      <c r="Q14" s="11" t="s">
        <v>57</v>
      </c>
      <c r="R14" s="1"/>
    </row>
    <row r="15" spans="2:18" ht="16.95" customHeight="1" x14ac:dyDescent="0.3">
      <c r="B15" s="13">
        <v>44181</v>
      </c>
      <c r="C15" s="18">
        <v>799124997.78486145</v>
      </c>
      <c r="D15" s="5">
        <v>1639047.35</v>
      </c>
      <c r="E15" s="5">
        <v>752979472.5</v>
      </c>
      <c r="F15" s="15">
        <v>1.063460657800152</v>
      </c>
      <c r="G15" s="16">
        <v>1.05</v>
      </c>
      <c r="H15" s="6" t="s">
        <v>57</v>
      </c>
      <c r="I15" s="6">
        <v>1</v>
      </c>
      <c r="J15" s="17">
        <v>35.30644762905942</v>
      </c>
      <c r="K15" s="6">
        <v>110</v>
      </c>
      <c r="M15" s="9">
        <v>799124997.78486145</v>
      </c>
      <c r="N15" s="9">
        <v>5434699.0599999996</v>
      </c>
      <c r="O15" s="10">
        <v>6.8008122322099056E-3</v>
      </c>
      <c r="P15" s="11">
        <v>0.02</v>
      </c>
      <c r="Q15" s="11" t="s">
        <v>57</v>
      </c>
      <c r="R15" s="1"/>
    </row>
    <row r="16" spans="2:18" ht="16.95" customHeight="1" x14ac:dyDescent="0.3">
      <c r="B16" s="13">
        <v>44182</v>
      </c>
      <c r="C16" s="18">
        <v>798776896.01552331</v>
      </c>
      <c r="D16" s="5">
        <v>2025654.14</v>
      </c>
      <c r="E16" s="5">
        <v>753035797.5</v>
      </c>
      <c r="F16" s="15">
        <v>1.0634322469318245</v>
      </c>
      <c r="G16" s="16">
        <v>1.05</v>
      </c>
      <c r="H16" s="6" t="s">
        <v>57</v>
      </c>
      <c r="I16" s="6">
        <v>1</v>
      </c>
      <c r="J16" s="17">
        <v>36.325682044899928</v>
      </c>
      <c r="K16" s="6">
        <v>109</v>
      </c>
      <c r="M16" s="9">
        <v>798776896.01552331</v>
      </c>
      <c r="N16" s="9">
        <v>5903831.6799999997</v>
      </c>
      <c r="O16" s="10">
        <v>7.3910896890603929E-3</v>
      </c>
      <c r="P16" s="11">
        <v>0.02</v>
      </c>
      <c r="Q16" s="11" t="s">
        <v>57</v>
      </c>
      <c r="R16" s="1"/>
    </row>
    <row r="17" spans="2:18" ht="16.95" customHeight="1" x14ac:dyDescent="0.3">
      <c r="B17" s="13">
        <v>44183</v>
      </c>
      <c r="C17" s="18">
        <v>799166438.11698055</v>
      </c>
      <c r="D17" s="5">
        <v>1712852.46</v>
      </c>
      <c r="E17" s="5">
        <v>753092130</v>
      </c>
      <c r="F17" s="15">
        <v>1.0634546009357189</v>
      </c>
      <c r="G17" s="16">
        <v>1.05</v>
      </c>
      <c r="H17" s="6" t="s">
        <v>57</v>
      </c>
      <c r="I17" s="6">
        <v>3</v>
      </c>
      <c r="J17" s="17">
        <v>36.914490104660871</v>
      </c>
      <c r="K17" s="6">
        <v>108</v>
      </c>
      <c r="M17" s="9">
        <v>799166438.11698055</v>
      </c>
      <c r="N17" s="9">
        <v>6003197.5600000005</v>
      </c>
      <c r="O17" s="10">
        <v>7.5118239126068798E-3</v>
      </c>
      <c r="P17" s="11">
        <v>0.02</v>
      </c>
      <c r="Q17" s="11" t="s">
        <v>57</v>
      </c>
      <c r="R17" s="1"/>
    </row>
    <row r="18" spans="2:18" ht="16.95" customHeight="1" x14ac:dyDescent="0.3">
      <c r="B18" s="13">
        <v>44186</v>
      </c>
      <c r="C18" s="18">
        <v>795940819.77771163</v>
      </c>
      <c r="D18" s="5">
        <v>4804354.57</v>
      </c>
      <c r="E18" s="5">
        <v>753148470</v>
      </c>
      <c r="F18" s="15">
        <v>1.0631969740942468</v>
      </c>
      <c r="G18" s="16">
        <v>1.05</v>
      </c>
      <c r="H18" s="6" t="s">
        <v>57</v>
      </c>
      <c r="I18" s="6">
        <v>1</v>
      </c>
      <c r="J18" s="17">
        <v>37.123363274009165</v>
      </c>
      <c r="K18" s="6">
        <v>105</v>
      </c>
      <c r="M18" s="9">
        <v>795940819.77771163</v>
      </c>
      <c r="N18" s="9">
        <v>5681407.290000001</v>
      </c>
      <c r="O18" s="10">
        <v>7.1379770314917261E-3</v>
      </c>
      <c r="P18" s="11">
        <v>0.02</v>
      </c>
      <c r="Q18" s="11" t="s">
        <v>57</v>
      </c>
      <c r="R18" s="1"/>
    </row>
    <row r="19" spans="2:18" ht="16.95" customHeight="1" x14ac:dyDescent="0.3">
      <c r="B19" s="13">
        <v>44187</v>
      </c>
      <c r="C19" s="18">
        <v>781165756.02184212</v>
      </c>
      <c r="D19" s="5">
        <v>18752135.399999999</v>
      </c>
      <c r="E19" s="5">
        <v>753204817.5</v>
      </c>
      <c r="F19" s="15">
        <v>1.0620190854287015</v>
      </c>
      <c r="G19" s="16">
        <v>1.05</v>
      </c>
      <c r="H19" s="6" t="s">
        <v>57</v>
      </c>
      <c r="I19" s="6">
        <v>1</v>
      </c>
      <c r="J19" s="17">
        <v>36.809540824055503</v>
      </c>
      <c r="K19" s="6">
        <v>104</v>
      </c>
      <c r="M19" s="9">
        <v>781165756.02184212</v>
      </c>
      <c r="N19" s="9">
        <v>5986517.8199999975</v>
      </c>
      <c r="O19" s="10">
        <v>7.6635691898309594E-3</v>
      </c>
      <c r="P19" s="11">
        <v>0.02</v>
      </c>
      <c r="Q19" s="11" t="s">
        <v>57</v>
      </c>
      <c r="R19" s="1"/>
    </row>
    <row r="20" spans="2:18" ht="16.95" customHeight="1" x14ac:dyDescent="0.3">
      <c r="B20" s="13">
        <v>44188</v>
      </c>
      <c r="C20" s="18">
        <v>796701617.67420363</v>
      </c>
      <c r="D20" s="5">
        <v>4206506.3099999996</v>
      </c>
      <c r="E20" s="5">
        <v>753261165</v>
      </c>
      <c r="F20" s="15">
        <v>1.0632542353145253</v>
      </c>
      <c r="G20" s="16">
        <v>1.05</v>
      </c>
      <c r="H20" s="6" t="s">
        <v>57</v>
      </c>
      <c r="I20" s="6">
        <v>1</v>
      </c>
      <c r="J20" s="17">
        <v>38.197249085849975</v>
      </c>
      <c r="K20" s="6">
        <v>117</v>
      </c>
      <c r="M20" s="9">
        <v>796701617.67420363</v>
      </c>
      <c r="N20" s="9">
        <v>5863322.2799999965</v>
      </c>
      <c r="O20" s="10">
        <v>7.3594958889586356E-3</v>
      </c>
      <c r="P20" s="11">
        <v>0.02</v>
      </c>
      <c r="Q20" s="11" t="s">
        <v>57</v>
      </c>
      <c r="R20" s="1"/>
    </row>
    <row r="21" spans="2:18" ht="16.95" customHeight="1" x14ac:dyDescent="0.3">
      <c r="B21" s="13">
        <v>44189</v>
      </c>
      <c r="C21" s="18">
        <v>786731863.46579599</v>
      </c>
      <c r="D21" s="5">
        <v>13637454.65</v>
      </c>
      <c r="E21" s="5">
        <v>753317512.5</v>
      </c>
      <c r="F21" s="15">
        <v>1.0624594607652851</v>
      </c>
      <c r="G21" s="16">
        <v>1.05</v>
      </c>
      <c r="H21" s="6" t="s">
        <v>57</v>
      </c>
      <c r="I21" s="6">
        <v>4</v>
      </c>
      <c r="J21" s="17">
        <v>37.671626549985675</v>
      </c>
      <c r="K21" s="6">
        <v>116</v>
      </c>
      <c r="M21" s="9">
        <v>786731863.46579599</v>
      </c>
      <c r="N21" s="9">
        <v>6264159.3900000006</v>
      </c>
      <c r="O21" s="10">
        <v>7.9622545887546112E-3</v>
      </c>
      <c r="P21" s="11">
        <v>0.02</v>
      </c>
      <c r="Q21" s="11" t="s">
        <v>57</v>
      </c>
      <c r="R21" s="1"/>
    </row>
    <row r="22" spans="2:18" ht="16.95" customHeight="1" x14ac:dyDescent="0.3">
      <c r="B22" s="13">
        <v>44193</v>
      </c>
      <c r="C22" s="18">
        <v>741099987.69103718</v>
      </c>
      <c r="D22" s="5">
        <v>56587250</v>
      </c>
      <c r="E22" s="5">
        <v>753373867.5</v>
      </c>
      <c r="F22" s="15">
        <v>1.0588198928880914</v>
      </c>
      <c r="G22" s="16">
        <v>1.05</v>
      </c>
      <c r="H22" s="6" t="s">
        <v>57</v>
      </c>
      <c r="I22" s="6">
        <v>1</v>
      </c>
      <c r="J22" s="17">
        <v>38.171828893466291</v>
      </c>
      <c r="K22" s="6">
        <v>112</v>
      </c>
      <c r="M22" s="9">
        <v>741099987.69103718</v>
      </c>
      <c r="N22" s="9">
        <v>5526356.7399999993</v>
      </c>
      <c r="O22" s="10">
        <v>7.4569650948421336E-3</v>
      </c>
      <c r="P22" s="11">
        <v>0.02</v>
      </c>
      <c r="Q22" s="11" t="s">
        <v>57</v>
      </c>
      <c r="R22" s="1"/>
    </row>
    <row r="23" spans="2:18" ht="16.95" customHeight="1" x14ac:dyDescent="0.3">
      <c r="B23" s="13">
        <v>44194</v>
      </c>
      <c r="C23" s="18">
        <v>796076476.7478404</v>
      </c>
      <c r="D23" s="5">
        <v>4964428.5999999996</v>
      </c>
      <c r="E23" s="5">
        <v>753430230</v>
      </c>
      <c r="F23" s="15">
        <v>1.0631918835375644</v>
      </c>
      <c r="G23" s="16">
        <v>1.05</v>
      </c>
      <c r="H23" s="6" t="s">
        <v>57</v>
      </c>
      <c r="I23" s="6">
        <v>1</v>
      </c>
      <c r="J23" s="17">
        <v>39.486934775137819</v>
      </c>
      <c r="K23" s="6">
        <v>111</v>
      </c>
      <c r="M23" s="9">
        <v>796076476.7478404</v>
      </c>
      <c r="N23" s="9">
        <v>5584035.2700000014</v>
      </c>
      <c r="O23" s="10">
        <v>7.0144457638191982E-3</v>
      </c>
      <c r="P23" s="11">
        <v>0.02</v>
      </c>
      <c r="Q23" s="11" t="s">
        <v>57</v>
      </c>
      <c r="R23" s="1"/>
    </row>
    <row r="24" spans="2:18" ht="16.95" customHeight="1" x14ac:dyDescent="0.3">
      <c r="B24" s="13">
        <v>44195</v>
      </c>
      <c r="C24" s="18">
        <f>+SUM(C28:C288)</f>
        <v>793949739.48715007</v>
      </c>
      <c r="D24" s="5">
        <v>7022514.2599999998</v>
      </c>
      <c r="E24" s="5">
        <v>753486592.5</v>
      </c>
      <c r="F24" s="15">
        <f>+(C24+D24)/E24</f>
        <v>1.0630212424743974</v>
      </c>
      <c r="G24" s="16">
        <f>105%</f>
        <v>1.05</v>
      </c>
      <c r="H24" s="6" t="str">
        <f>+IF(F24&gt;G24,"OK","DEFAULT")</f>
        <v>OK</v>
      </c>
      <c r="I24" s="6">
        <f>MIN(E28:E105)</f>
        <v>1</v>
      </c>
      <c r="J24" s="17">
        <f>SUMPRODUCT(C28:C184,E28:E184)/SUM(C28:C1184)</f>
        <v>39.576120403534311</v>
      </c>
      <c r="K24" s="6">
        <f>MAX(E28:E799)</f>
        <v>110</v>
      </c>
      <c r="M24" s="9">
        <f>C24</f>
        <v>793949739.48715007</v>
      </c>
      <c r="N24" s="9">
        <f>+SUM('Resolução de Cessão'!B:B)</f>
        <v>5480336.4100000011</v>
      </c>
      <c r="O24" s="10">
        <f>+N24/M24</f>
        <v>6.9026238531673442E-3</v>
      </c>
      <c r="P24" s="11">
        <v>0.02</v>
      </c>
      <c r="Q24" s="11" t="str">
        <f>+IF(O24&lt;P24,"OK","DEFAULT")</f>
        <v>OK</v>
      </c>
      <c r="R24" s="1"/>
    </row>
    <row r="25" spans="2:18" ht="16.95" customHeight="1" x14ac:dyDescent="0.3">
      <c r="B25" s="23"/>
      <c r="C25" s="24"/>
      <c r="D25" s="25"/>
      <c r="E25" s="25"/>
      <c r="F25" s="26"/>
      <c r="G25" s="27"/>
      <c r="H25" s="28"/>
      <c r="I25" s="28"/>
      <c r="J25" s="29"/>
      <c r="K25" s="28"/>
      <c r="M25" s="30"/>
      <c r="N25" s="30"/>
      <c r="O25" s="31"/>
      <c r="P25" s="32"/>
      <c r="Q25" s="32"/>
      <c r="R25" s="1"/>
    </row>
    <row r="26" spans="2:18" x14ac:dyDescent="0.3">
      <c r="B26" s="3" t="s">
        <v>13</v>
      </c>
      <c r="C26" s="8"/>
      <c r="D26" s="8"/>
      <c r="F26" s="19"/>
      <c r="G26" s="19"/>
    </row>
    <row r="27" spans="2:18" x14ac:dyDescent="0.3">
      <c r="B27" s="2" t="s">
        <v>1</v>
      </c>
      <c r="C27" s="2" t="s">
        <v>2</v>
      </c>
      <c r="D27" s="2" t="s">
        <v>11</v>
      </c>
      <c r="E27" s="2" t="s">
        <v>16</v>
      </c>
      <c r="F27" s="14"/>
      <c r="G27" s="19"/>
      <c r="O27" s="14"/>
    </row>
    <row r="28" spans="2:18" x14ac:dyDescent="0.3">
      <c r="B28" s="12">
        <v>44196</v>
      </c>
      <c r="C28" s="5">
        <f>+SUMIF('Direitos Creditórios'!B:B,Resumo!B28,'Direitos Creditórios'!A:A)</f>
        <v>1028504.2558357967</v>
      </c>
      <c r="D28" s="5">
        <f t="shared" ref="D28:D30" si="0">+C28*6%</f>
        <v>61710.255350147803</v>
      </c>
      <c r="E28" s="6">
        <f>MAX(B28-$B$24,0)</f>
        <v>1</v>
      </c>
    </row>
    <row r="29" spans="2:18" x14ac:dyDescent="0.3">
      <c r="B29" s="12">
        <v>44200</v>
      </c>
      <c r="C29" s="5">
        <f>+SUMIF('Direitos Creditórios'!B:B,Resumo!B29,'Direitos Creditórios'!A:A)</f>
        <v>51772496.249467351</v>
      </c>
      <c r="D29" s="5">
        <f t="shared" si="0"/>
        <v>3106349.7749680411</v>
      </c>
      <c r="E29" s="6">
        <f t="shared" ref="E29:E92" si="1">MAX(B29-$B$24,0)</f>
        <v>5</v>
      </c>
    </row>
    <row r="30" spans="2:18" x14ac:dyDescent="0.3">
      <c r="B30" s="12">
        <v>44201</v>
      </c>
      <c r="C30" s="5">
        <f>+SUMIF('Direitos Creditórios'!B:B,Resumo!B30,'Direitos Creditórios'!A:A)</f>
        <v>4439024.1273896908</v>
      </c>
      <c r="D30" s="5">
        <f t="shared" si="0"/>
        <v>266341.44764338143</v>
      </c>
      <c r="E30" s="6">
        <f t="shared" si="1"/>
        <v>6</v>
      </c>
    </row>
    <row r="31" spans="2:18" x14ac:dyDescent="0.3">
      <c r="B31" s="12">
        <v>44202</v>
      </c>
      <c r="C31" s="5">
        <f>+SUMIF('Direitos Creditórios'!B:B,Resumo!B31,'Direitos Creditórios'!A:A)</f>
        <v>10364162.949707758</v>
      </c>
      <c r="D31" s="5">
        <f t="shared" ref="D31:D67" si="2">+C31*6%</f>
        <v>621849.77698246541</v>
      </c>
      <c r="E31" s="6">
        <f t="shared" si="1"/>
        <v>7</v>
      </c>
    </row>
    <row r="32" spans="2:18" x14ac:dyDescent="0.3">
      <c r="B32" s="12">
        <v>44203</v>
      </c>
      <c r="C32" s="5">
        <f>+SUMIF('Direitos Creditórios'!B:B,Resumo!B32,'Direitos Creditórios'!A:A)</f>
        <v>15335802.159469137</v>
      </c>
      <c r="D32" s="5">
        <f t="shared" si="2"/>
        <v>920148.12956814817</v>
      </c>
      <c r="E32" s="6">
        <f t="shared" si="1"/>
        <v>8</v>
      </c>
    </row>
    <row r="33" spans="2:5" x14ac:dyDescent="0.3">
      <c r="B33" s="12">
        <v>44204</v>
      </c>
      <c r="C33" s="5">
        <f>+SUMIF('Direitos Creditórios'!B:B,Resumo!B33,'Direitos Creditórios'!A:A)</f>
        <v>13650664.367801458</v>
      </c>
      <c r="D33" s="5">
        <f t="shared" si="2"/>
        <v>819039.86206808744</v>
      </c>
      <c r="E33" s="6">
        <f t="shared" si="1"/>
        <v>9</v>
      </c>
    </row>
    <row r="34" spans="2:5" x14ac:dyDescent="0.3">
      <c r="B34" s="12">
        <v>44207</v>
      </c>
      <c r="C34" s="5">
        <f>+SUMIF('Direitos Creditórios'!B:B,Resumo!B34,'Direitos Creditórios'!A:A)</f>
        <v>26866988.717988241</v>
      </c>
      <c r="D34" s="5">
        <f t="shared" si="2"/>
        <v>1612019.3230792945</v>
      </c>
      <c r="E34" s="6">
        <f t="shared" si="1"/>
        <v>12</v>
      </c>
    </row>
    <row r="35" spans="2:5" x14ac:dyDescent="0.3">
      <c r="B35" s="12">
        <v>44208</v>
      </c>
      <c r="C35" s="5">
        <f>+SUMIF('Direitos Creditórios'!B:B,Resumo!B35,'Direitos Creditórios'!A:A)</f>
        <v>8722165.4456799645</v>
      </c>
      <c r="D35" s="5">
        <f t="shared" si="2"/>
        <v>523329.92674079788</v>
      </c>
      <c r="E35" s="6">
        <f t="shared" si="1"/>
        <v>13</v>
      </c>
    </row>
    <row r="36" spans="2:5" x14ac:dyDescent="0.3">
      <c r="B36" s="12">
        <v>44209</v>
      </c>
      <c r="C36" s="5">
        <f>+SUMIF('Direitos Creditórios'!B:B,Resumo!B36,'Direitos Creditórios'!A:A)</f>
        <v>4471842.5009064358</v>
      </c>
      <c r="D36" s="5">
        <f t="shared" si="2"/>
        <v>268310.55005438614</v>
      </c>
      <c r="E36" s="6">
        <f t="shared" si="1"/>
        <v>14</v>
      </c>
    </row>
    <row r="37" spans="2:5" x14ac:dyDescent="0.3">
      <c r="B37" s="12">
        <v>44210</v>
      </c>
      <c r="C37" s="5">
        <f>+SUMIF('Direitos Creditórios'!B:B,Resumo!B37,'Direitos Creditórios'!A:A)</f>
        <v>22614953.302411672</v>
      </c>
      <c r="D37" s="5">
        <f t="shared" si="2"/>
        <v>1356897.1981447001</v>
      </c>
      <c r="E37" s="6">
        <f t="shared" si="1"/>
        <v>15</v>
      </c>
    </row>
    <row r="38" spans="2:5" x14ac:dyDescent="0.3">
      <c r="B38" s="12">
        <v>44211</v>
      </c>
      <c r="C38" s="5">
        <f>+SUMIF('Direitos Creditórios'!B:B,Resumo!B38,'Direitos Creditórios'!A:A)</f>
        <v>22827202.206293941</v>
      </c>
      <c r="D38" s="5">
        <f t="shared" si="2"/>
        <v>1369632.1323776364</v>
      </c>
      <c r="E38" s="6">
        <f t="shared" si="1"/>
        <v>16</v>
      </c>
    </row>
    <row r="39" spans="2:5" x14ac:dyDescent="0.3">
      <c r="B39" s="12">
        <v>44214</v>
      </c>
      <c r="C39" s="5">
        <f>+SUMIF('Direitos Creditórios'!B:B,Resumo!B39,'Direitos Creditórios'!A:A)</f>
        <v>58933256.765808709</v>
      </c>
      <c r="D39" s="5">
        <f t="shared" si="2"/>
        <v>3535995.4059485225</v>
      </c>
      <c r="E39" s="6">
        <f t="shared" si="1"/>
        <v>19</v>
      </c>
    </row>
    <row r="40" spans="2:5" x14ac:dyDescent="0.3">
      <c r="B40" s="12">
        <v>44215</v>
      </c>
      <c r="C40" s="5">
        <f>+SUMIF('Direitos Creditórios'!B:B,Resumo!B40,'Direitos Creditórios'!A:A)</f>
        <v>9182545.5719464719</v>
      </c>
      <c r="D40" s="5">
        <f t="shared" si="2"/>
        <v>550952.73431678826</v>
      </c>
      <c r="E40" s="6">
        <f t="shared" si="1"/>
        <v>20</v>
      </c>
    </row>
    <row r="41" spans="2:5" x14ac:dyDescent="0.3">
      <c r="B41" s="12">
        <v>44216</v>
      </c>
      <c r="C41" s="5">
        <f>+SUMIF('Direitos Creditórios'!B:B,Resumo!B41,'Direitos Creditórios'!A:A)</f>
        <v>8104025.5162103586</v>
      </c>
      <c r="D41" s="5">
        <f t="shared" si="2"/>
        <v>486241.53097262152</v>
      </c>
      <c r="E41" s="6">
        <f t="shared" si="1"/>
        <v>21</v>
      </c>
    </row>
    <row r="42" spans="2:5" x14ac:dyDescent="0.3">
      <c r="B42" s="12">
        <v>44217</v>
      </c>
      <c r="C42" s="5">
        <f>+SUMIF('Direitos Creditórios'!B:B,Resumo!B42,'Direitos Creditórios'!A:A)</f>
        <v>10560668.343080152</v>
      </c>
      <c r="D42" s="5">
        <f t="shared" si="2"/>
        <v>633640.10058480909</v>
      </c>
      <c r="E42" s="6">
        <f t="shared" si="1"/>
        <v>22</v>
      </c>
    </row>
    <row r="43" spans="2:5" x14ac:dyDescent="0.3">
      <c r="B43" s="12">
        <v>44218</v>
      </c>
      <c r="C43" s="5">
        <f>+SUMIF('Direitos Creditórios'!B:B,Resumo!B43,'Direitos Creditórios'!A:A)</f>
        <v>3095213.5668223929</v>
      </c>
      <c r="D43" s="5">
        <f t="shared" si="2"/>
        <v>185712.81400934356</v>
      </c>
      <c r="E43" s="6">
        <f t="shared" si="1"/>
        <v>23</v>
      </c>
    </row>
    <row r="44" spans="2:5" x14ac:dyDescent="0.3">
      <c r="B44" s="12">
        <v>44221</v>
      </c>
      <c r="C44" s="5">
        <f>+SUMIF('Direitos Creditórios'!B:B,Resumo!B44,'Direitos Creditórios'!A:A)</f>
        <v>14715014.135826923</v>
      </c>
      <c r="D44" s="5">
        <f t="shared" si="2"/>
        <v>882900.84814961534</v>
      </c>
      <c r="E44" s="6">
        <f t="shared" si="1"/>
        <v>26</v>
      </c>
    </row>
    <row r="45" spans="2:5" x14ac:dyDescent="0.3">
      <c r="B45" s="12">
        <v>44222</v>
      </c>
      <c r="C45" s="5">
        <f>+SUMIF('Direitos Creditórios'!B:B,Resumo!B45,'Direitos Creditórios'!A:A)</f>
        <v>475269.26318965375</v>
      </c>
      <c r="D45" s="5">
        <f t="shared" si="2"/>
        <v>28516.155791379224</v>
      </c>
      <c r="E45" s="6">
        <f t="shared" si="1"/>
        <v>27</v>
      </c>
    </row>
    <row r="46" spans="2:5" x14ac:dyDescent="0.3">
      <c r="B46" s="12">
        <v>44223</v>
      </c>
      <c r="C46" s="5">
        <f>+SUMIF('Direitos Creditórios'!B:B,Resumo!B46,'Direitos Creditórios'!A:A)</f>
        <v>6834348.8012067005</v>
      </c>
      <c r="D46" s="5">
        <f t="shared" si="2"/>
        <v>410060.92807240202</v>
      </c>
      <c r="E46" s="6">
        <f t="shared" si="1"/>
        <v>28</v>
      </c>
    </row>
    <row r="47" spans="2:5" x14ac:dyDescent="0.3">
      <c r="B47" s="12">
        <v>44224</v>
      </c>
      <c r="C47" s="5">
        <f>+SUMIF('Direitos Creditórios'!B:B,Resumo!B47,'Direitos Creditórios'!A:A)</f>
        <v>681020.46353204688</v>
      </c>
      <c r="D47" s="5">
        <f t="shared" si="2"/>
        <v>40861.227811922814</v>
      </c>
      <c r="E47" s="6">
        <f t="shared" si="1"/>
        <v>29</v>
      </c>
    </row>
    <row r="48" spans="2:5" x14ac:dyDescent="0.3">
      <c r="B48" s="12">
        <v>44225</v>
      </c>
      <c r="C48" s="5">
        <f>+SUMIF('Direitos Creditórios'!B:B,Resumo!B48,'Direitos Creditórios'!A:A)</f>
        <v>10417464.617754186</v>
      </c>
      <c r="D48" s="5">
        <f t="shared" si="2"/>
        <v>625047.87706525112</v>
      </c>
      <c r="E48" s="6">
        <f t="shared" si="1"/>
        <v>30</v>
      </c>
    </row>
    <row r="49" spans="2:5" x14ac:dyDescent="0.3">
      <c r="B49" s="12">
        <v>44228</v>
      </c>
      <c r="C49" s="5">
        <f>+SUMIF('Direitos Creditórios'!B:B,Resumo!B49,'Direitos Creditórios'!A:A)</f>
        <v>17278819.2715634</v>
      </c>
      <c r="D49" s="5">
        <f t="shared" si="2"/>
        <v>1036729.1562938039</v>
      </c>
      <c r="E49" s="6">
        <f t="shared" si="1"/>
        <v>33</v>
      </c>
    </row>
    <row r="50" spans="2:5" x14ac:dyDescent="0.3">
      <c r="B50" s="12">
        <v>44229</v>
      </c>
      <c r="C50" s="5">
        <f>+SUMIF('Direitos Creditórios'!B:B,Resumo!B50,'Direitos Creditórios'!A:A)</f>
        <v>357079.52871101385</v>
      </c>
      <c r="D50" s="5">
        <f t="shared" si="2"/>
        <v>21424.771722660829</v>
      </c>
      <c r="E50" s="6">
        <f t="shared" si="1"/>
        <v>34</v>
      </c>
    </row>
    <row r="51" spans="2:5" x14ac:dyDescent="0.3">
      <c r="B51" s="12">
        <v>44230</v>
      </c>
      <c r="C51" s="5">
        <f>+SUMIF('Direitos Creditórios'!B:B,Resumo!B51,'Direitos Creditórios'!A:A)</f>
        <v>9483893.4475752991</v>
      </c>
      <c r="D51" s="5">
        <f t="shared" si="2"/>
        <v>569033.60685451794</v>
      </c>
      <c r="E51" s="6">
        <f t="shared" si="1"/>
        <v>35</v>
      </c>
    </row>
    <row r="52" spans="2:5" x14ac:dyDescent="0.3">
      <c r="B52" s="12">
        <v>44231</v>
      </c>
      <c r="C52" s="5">
        <f>+SUMIF('Direitos Creditórios'!B:B,Resumo!B52,'Direitos Creditórios'!A:A)</f>
        <v>28082887.3377873</v>
      </c>
      <c r="D52" s="5">
        <f t="shared" si="2"/>
        <v>1684973.2402672379</v>
      </c>
      <c r="E52" s="6">
        <f t="shared" si="1"/>
        <v>36</v>
      </c>
    </row>
    <row r="53" spans="2:5" x14ac:dyDescent="0.3">
      <c r="B53" s="12">
        <v>44232</v>
      </c>
      <c r="C53" s="5">
        <f>+SUMIF('Direitos Creditórios'!B:B,Resumo!B53,'Direitos Creditórios'!A:A)</f>
        <v>19173164.056487367</v>
      </c>
      <c r="D53" s="5">
        <f t="shared" si="2"/>
        <v>1150389.843389242</v>
      </c>
      <c r="E53" s="6">
        <f t="shared" si="1"/>
        <v>37</v>
      </c>
    </row>
    <row r="54" spans="2:5" x14ac:dyDescent="0.3">
      <c r="B54" s="12">
        <v>44235</v>
      </c>
      <c r="C54" s="5">
        <f>+SUMIF('Direitos Creditórios'!B:B,Resumo!B54,'Direitos Creditórios'!A:A)</f>
        <v>51515854.242476739</v>
      </c>
      <c r="D54" s="5">
        <f t="shared" si="2"/>
        <v>3090951.2545486041</v>
      </c>
      <c r="E54" s="6">
        <f t="shared" si="1"/>
        <v>40</v>
      </c>
    </row>
    <row r="55" spans="2:5" x14ac:dyDescent="0.3">
      <c r="B55" s="12">
        <v>44236</v>
      </c>
      <c r="C55" s="5">
        <f>+SUMIF('Direitos Creditórios'!B:B,Resumo!B55,'Direitos Creditórios'!A:A)</f>
        <v>9276054.9879613314</v>
      </c>
      <c r="D55" s="5">
        <f t="shared" si="2"/>
        <v>556563.29927767988</v>
      </c>
      <c r="E55" s="6">
        <f t="shared" si="1"/>
        <v>41</v>
      </c>
    </row>
    <row r="56" spans="2:5" x14ac:dyDescent="0.3">
      <c r="B56" s="12">
        <v>44237</v>
      </c>
      <c r="C56" s="5">
        <f>+SUMIF('Direitos Creditórios'!B:B,Resumo!B56,'Direitos Creditórios'!A:A)</f>
        <v>1193515.9990078674</v>
      </c>
      <c r="D56" s="5">
        <f t="shared" si="2"/>
        <v>71610.959940472036</v>
      </c>
      <c r="E56" s="6">
        <f t="shared" si="1"/>
        <v>42</v>
      </c>
    </row>
    <row r="57" spans="2:5" x14ac:dyDescent="0.3">
      <c r="B57" s="12">
        <v>44238</v>
      </c>
      <c r="C57" s="5">
        <f>+SUMIF('Direitos Creditórios'!B:B,Resumo!B57,'Direitos Creditórios'!A:A)</f>
        <v>9226220.0019319039</v>
      </c>
      <c r="D57" s="5">
        <f t="shared" si="2"/>
        <v>553573.20011591422</v>
      </c>
      <c r="E57" s="6">
        <f t="shared" si="1"/>
        <v>43</v>
      </c>
    </row>
    <row r="58" spans="2:5" x14ac:dyDescent="0.3">
      <c r="B58" s="12">
        <v>44239</v>
      </c>
      <c r="C58" s="5">
        <f>+SUMIF('Direitos Creditórios'!B:B,Resumo!B58,'Direitos Creditórios'!A:A)</f>
        <v>6499431.4809234291</v>
      </c>
      <c r="D58" s="5">
        <f t="shared" si="2"/>
        <v>389965.88885540573</v>
      </c>
      <c r="E58" s="6">
        <f t="shared" si="1"/>
        <v>44</v>
      </c>
    </row>
    <row r="59" spans="2:5" x14ac:dyDescent="0.3">
      <c r="B59" s="12">
        <v>44244</v>
      </c>
      <c r="C59" s="5">
        <f>+SUMIF('Direitos Creditórios'!B:B,Resumo!B59,'Direitos Creditórios'!A:A)</f>
        <v>37915456.557817139</v>
      </c>
      <c r="D59" s="5">
        <f t="shared" si="2"/>
        <v>2274927.3934690282</v>
      </c>
      <c r="E59" s="6">
        <f t="shared" si="1"/>
        <v>49</v>
      </c>
    </row>
    <row r="60" spans="2:5" x14ac:dyDescent="0.3">
      <c r="B60" s="12">
        <v>44245</v>
      </c>
      <c r="C60" s="5">
        <f>+SUMIF('Direitos Creditórios'!B:B,Resumo!B60,'Direitos Creditórios'!A:A)</f>
        <v>33797140.039904803</v>
      </c>
      <c r="D60" s="5">
        <f t="shared" si="2"/>
        <v>2027828.4023942882</v>
      </c>
      <c r="E60" s="6">
        <f t="shared" si="1"/>
        <v>50</v>
      </c>
    </row>
    <row r="61" spans="2:5" x14ac:dyDescent="0.3">
      <c r="B61" s="12">
        <v>44246</v>
      </c>
      <c r="C61" s="5">
        <f>+SUMIF('Direitos Creditórios'!B:B,Resumo!B61,'Direitos Creditórios'!A:A)</f>
        <v>30000048.622863322</v>
      </c>
      <c r="D61" s="5">
        <f t="shared" si="2"/>
        <v>1800002.9173717992</v>
      </c>
      <c r="E61" s="6">
        <f t="shared" si="1"/>
        <v>51</v>
      </c>
    </row>
    <row r="62" spans="2:5" x14ac:dyDescent="0.3">
      <c r="B62" s="12">
        <v>44249</v>
      </c>
      <c r="C62" s="5">
        <f>+SUMIF('Direitos Creditórios'!B:B,Resumo!B62,'Direitos Creditórios'!A:A)</f>
        <v>50305037.992443398</v>
      </c>
      <c r="D62" s="5">
        <f t="shared" si="2"/>
        <v>3018302.2795466036</v>
      </c>
      <c r="E62" s="6">
        <f t="shared" si="1"/>
        <v>54</v>
      </c>
    </row>
    <row r="63" spans="2:5" x14ac:dyDescent="0.3">
      <c r="B63" s="12">
        <v>44250</v>
      </c>
      <c r="C63" s="5">
        <f>+SUMIF('Direitos Creditórios'!B:B,Resumo!B63,'Direitos Creditórios'!A:A)</f>
        <v>6831521.78318928</v>
      </c>
      <c r="D63" s="5">
        <f t="shared" si="2"/>
        <v>409891.30699135677</v>
      </c>
      <c r="E63" s="6">
        <f t="shared" si="1"/>
        <v>55</v>
      </c>
    </row>
    <row r="64" spans="2:5" x14ac:dyDescent="0.3">
      <c r="B64" s="12">
        <v>44251</v>
      </c>
      <c r="C64" s="5">
        <f>+SUMIF('Direitos Creditórios'!B:B,Resumo!B64,'Direitos Creditórios'!A:A)</f>
        <v>60035.074037783328</v>
      </c>
      <c r="D64" s="5">
        <f t="shared" si="2"/>
        <v>3602.1044422669997</v>
      </c>
      <c r="E64" s="6">
        <f t="shared" si="1"/>
        <v>56</v>
      </c>
    </row>
    <row r="65" spans="2:5" x14ac:dyDescent="0.3">
      <c r="B65" s="12">
        <v>44252</v>
      </c>
      <c r="C65" s="5">
        <f>+SUMIF('Direitos Creditórios'!B:B,Resumo!B65,'Direitos Creditórios'!A:A)</f>
        <v>246048.48449148861</v>
      </c>
      <c r="D65" s="5">
        <f t="shared" si="2"/>
        <v>14762.909069489317</v>
      </c>
      <c r="E65" s="6">
        <f t="shared" si="1"/>
        <v>57</v>
      </c>
    </row>
    <row r="66" spans="2:5" x14ac:dyDescent="0.3">
      <c r="B66" s="12">
        <v>44253</v>
      </c>
      <c r="C66" s="5">
        <f>+SUMIF('Direitos Creditórios'!B:B,Resumo!B66,'Direitos Creditórios'!A:A)</f>
        <v>19582249.882127658</v>
      </c>
      <c r="D66" s="5">
        <f t="shared" si="2"/>
        <v>1174934.9929276593</v>
      </c>
      <c r="E66" s="6">
        <f t="shared" si="1"/>
        <v>58</v>
      </c>
    </row>
    <row r="67" spans="2:5" x14ac:dyDescent="0.3">
      <c r="B67" s="12">
        <v>44256</v>
      </c>
      <c r="C67" s="5">
        <f>+SUMIF('Direitos Creditórios'!B:B,Resumo!B67,'Direitos Creditórios'!A:A)</f>
        <v>2758919.646324974</v>
      </c>
      <c r="D67" s="5">
        <f t="shared" si="2"/>
        <v>165535.17877949844</v>
      </c>
      <c r="E67" s="6">
        <f t="shared" si="1"/>
        <v>61</v>
      </c>
    </row>
    <row r="68" spans="2:5" x14ac:dyDescent="0.3">
      <c r="B68" s="12">
        <v>44257</v>
      </c>
      <c r="C68" s="5">
        <f>+SUMIF('Direitos Creditórios'!B:B,Resumo!B68,'Direitos Creditórios'!A:A)</f>
        <v>10056710.971496208</v>
      </c>
      <c r="D68" s="5">
        <f t="shared" ref="D68:D131" si="3">+C68*6%</f>
        <v>603402.65828977246</v>
      </c>
      <c r="E68" s="6">
        <f t="shared" si="1"/>
        <v>62</v>
      </c>
    </row>
    <row r="69" spans="2:5" x14ac:dyDescent="0.3">
      <c r="B69" s="12">
        <v>44258</v>
      </c>
      <c r="C69" s="5">
        <f>+SUMIF('Direitos Creditórios'!B:B,Resumo!B69,'Direitos Creditórios'!A:A)</f>
        <v>2597834.2222468928</v>
      </c>
      <c r="D69" s="5">
        <f t="shared" si="3"/>
        <v>155870.05333481357</v>
      </c>
      <c r="E69" s="6">
        <f t="shared" si="1"/>
        <v>63</v>
      </c>
    </row>
    <row r="70" spans="2:5" x14ac:dyDescent="0.3">
      <c r="B70" s="12">
        <v>44259</v>
      </c>
      <c r="C70" s="5">
        <f>+SUMIF('Direitos Creditórios'!B:B,Resumo!B70,'Direitos Creditórios'!A:A)</f>
        <v>1417771.1161576533</v>
      </c>
      <c r="D70" s="5">
        <f t="shared" si="3"/>
        <v>85066.26696945919</v>
      </c>
      <c r="E70" s="6">
        <f t="shared" si="1"/>
        <v>64</v>
      </c>
    </row>
    <row r="71" spans="2:5" x14ac:dyDescent="0.3">
      <c r="B71" s="12">
        <v>44260</v>
      </c>
      <c r="C71" s="5">
        <f>+SUMIF('Direitos Creditórios'!B:B,Resumo!B71,'Direitos Creditórios'!A:A)</f>
        <v>6389999.1032040501</v>
      </c>
      <c r="D71" s="5">
        <f t="shared" si="3"/>
        <v>383399.94619224302</v>
      </c>
      <c r="E71" s="6">
        <f t="shared" si="1"/>
        <v>65</v>
      </c>
    </row>
    <row r="72" spans="2:5" x14ac:dyDescent="0.3">
      <c r="B72" s="12">
        <v>44263</v>
      </c>
      <c r="C72" s="5">
        <f>+SUMIF('Direitos Creditórios'!B:B,Resumo!B72,'Direitos Creditórios'!A:A)</f>
        <v>30294189.739697117</v>
      </c>
      <c r="D72" s="5">
        <f t="shared" si="3"/>
        <v>1817651.384381827</v>
      </c>
      <c r="E72" s="6">
        <f t="shared" si="1"/>
        <v>68</v>
      </c>
    </row>
    <row r="73" spans="2:5" x14ac:dyDescent="0.3">
      <c r="B73" s="12">
        <v>44264</v>
      </c>
      <c r="C73" s="5">
        <f>+SUMIF('Direitos Creditórios'!B:B,Resumo!B73,'Direitos Creditórios'!A:A)</f>
        <v>10731836.03051099</v>
      </c>
      <c r="D73" s="5">
        <f t="shared" si="3"/>
        <v>643910.16183065937</v>
      </c>
      <c r="E73" s="6">
        <f t="shared" si="1"/>
        <v>69</v>
      </c>
    </row>
    <row r="74" spans="2:5" x14ac:dyDescent="0.3">
      <c r="B74" s="12">
        <v>44265</v>
      </c>
      <c r="C74" s="5">
        <f>+SUMIF('Direitos Creditórios'!B:B,Resumo!B74,'Direitos Creditórios'!A:A)</f>
        <v>3119833.7767652939</v>
      </c>
      <c r="D74" s="5">
        <f t="shared" si="3"/>
        <v>187190.02660591764</v>
      </c>
      <c r="E74" s="6">
        <f t="shared" si="1"/>
        <v>70</v>
      </c>
    </row>
    <row r="75" spans="2:5" x14ac:dyDescent="0.3">
      <c r="B75" s="12">
        <v>44266</v>
      </c>
      <c r="C75" s="5">
        <f>+SUMIF('Direitos Creditórios'!B:B,Resumo!B75,'Direitos Creditórios'!A:A)</f>
        <v>14554938.662965888</v>
      </c>
      <c r="D75" s="5">
        <f t="shared" si="3"/>
        <v>873296.31977795321</v>
      </c>
      <c r="E75" s="6">
        <f t="shared" si="1"/>
        <v>71</v>
      </c>
    </row>
    <row r="76" spans="2:5" x14ac:dyDescent="0.3">
      <c r="B76" s="12">
        <v>44267</v>
      </c>
      <c r="C76" s="5">
        <f>+SUMIF('Direitos Creditórios'!B:B,Resumo!B76,'Direitos Creditórios'!A:A)</f>
        <v>14455201.505889852</v>
      </c>
      <c r="D76" s="5">
        <f t="shared" si="3"/>
        <v>867312.09035339102</v>
      </c>
      <c r="E76" s="6">
        <f t="shared" si="1"/>
        <v>72</v>
      </c>
    </row>
    <row r="77" spans="2:5" hidden="1" x14ac:dyDescent="0.3">
      <c r="B77" s="12">
        <v>44270</v>
      </c>
      <c r="C77" s="5">
        <f>+SUMIF('Direitos Creditórios'!B:B,Resumo!B77,'Direitos Creditórios'!A:A)</f>
        <v>0</v>
      </c>
      <c r="D77" s="5">
        <f t="shared" si="3"/>
        <v>0</v>
      </c>
      <c r="E77" s="6">
        <f t="shared" si="1"/>
        <v>75</v>
      </c>
    </row>
    <row r="78" spans="2:5" x14ac:dyDescent="0.3">
      <c r="B78" s="12">
        <v>44271</v>
      </c>
      <c r="C78" s="5">
        <f>+SUMIF('Direitos Creditórios'!B:B,Resumo!B78,'Direitos Creditórios'!A:A)</f>
        <v>7162593.9699999997</v>
      </c>
      <c r="D78" s="5">
        <f t="shared" si="3"/>
        <v>429755.63819999999</v>
      </c>
      <c r="E78" s="6">
        <f t="shared" si="1"/>
        <v>76</v>
      </c>
    </row>
    <row r="79" spans="2:5" x14ac:dyDescent="0.3">
      <c r="B79" s="12">
        <v>44272</v>
      </c>
      <c r="C79" s="5">
        <f>+SUMIF('Direitos Creditórios'!B:B,Resumo!B79,'Direitos Creditórios'!A:A)</f>
        <v>150220.89000000001</v>
      </c>
      <c r="D79" s="5">
        <f t="shared" si="3"/>
        <v>9013.2533999999996</v>
      </c>
      <c r="E79" s="6">
        <f t="shared" si="1"/>
        <v>77</v>
      </c>
    </row>
    <row r="80" spans="2:5" x14ac:dyDescent="0.3">
      <c r="B80" s="12">
        <v>44273</v>
      </c>
      <c r="C80" s="5">
        <f>+SUMIF('Direitos Creditórios'!B:B,Resumo!B80,'Direitos Creditórios'!A:A)</f>
        <v>2904512.0244653542</v>
      </c>
      <c r="D80" s="5">
        <f t="shared" si="3"/>
        <v>174270.72146792125</v>
      </c>
      <c r="E80" s="6">
        <f t="shared" si="1"/>
        <v>78</v>
      </c>
    </row>
    <row r="81" spans="2:5" x14ac:dyDescent="0.3">
      <c r="B81" s="12">
        <v>44274</v>
      </c>
      <c r="C81" s="5">
        <f>+SUMIF('Direitos Creditórios'!B:B,Resumo!B81,'Direitos Creditórios'!A:A)</f>
        <v>7690795.1705491031</v>
      </c>
      <c r="D81" s="5">
        <f t="shared" si="3"/>
        <v>461447.71023294615</v>
      </c>
      <c r="E81" s="6">
        <f t="shared" si="1"/>
        <v>79</v>
      </c>
    </row>
    <row r="82" spans="2:5" x14ac:dyDescent="0.3">
      <c r="B82" s="12">
        <v>44277</v>
      </c>
      <c r="C82" s="5">
        <f>+SUMIF('Direitos Creditórios'!B:B,Resumo!B82,'Direitos Creditórios'!A:A)</f>
        <v>27110268.217141483</v>
      </c>
      <c r="D82" s="5">
        <f t="shared" si="3"/>
        <v>1626616.093028489</v>
      </c>
      <c r="E82" s="6">
        <f t="shared" si="1"/>
        <v>82</v>
      </c>
    </row>
    <row r="83" spans="2:5" x14ac:dyDescent="0.3">
      <c r="B83" s="12">
        <v>44278</v>
      </c>
      <c r="C83" s="5">
        <f>+SUMIF('Direitos Creditórios'!B:B,Resumo!B83,'Direitos Creditórios'!A:A)</f>
        <v>809555.57899893809</v>
      </c>
      <c r="D83" s="5">
        <f t="shared" si="3"/>
        <v>48573.334739936283</v>
      </c>
      <c r="E83" s="6">
        <f t="shared" si="1"/>
        <v>83</v>
      </c>
    </row>
    <row r="84" spans="2:5" x14ac:dyDescent="0.3">
      <c r="B84" s="12">
        <v>44279</v>
      </c>
      <c r="C84" s="5">
        <f>+SUMIF('Direitos Creditórios'!B:B,Resumo!B84,'Direitos Creditórios'!A:A)</f>
        <v>2620585.5481200465</v>
      </c>
      <c r="D84" s="5">
        <f t="shared" si="3"/>
        <v>157235.13288720278</v>
      </c>
      <c r="E84" s="6">
        <f t="shared" si="1"/>
        <v>84</v>
      </c>
    </row>
    <row r="85" spans="2:5" x14ac:dyDescent="0.3">
      <c r="B85" s="12">
        <v>44280</v>
      </c>
      <c r="C85" s="5">
        <f>+SUMIF('Direitos Creditórios'!B:B,Resumo!B85,'Direitos Creditórios'!A:A)</f>
        <v>2655734.8840412349</v>
      </c>
      <c r="D85" s="5">
        <f t="shared" si="3"/>
        <v>159344.09304247409</v>
      </c>
      <c r="E85" s="6">
        <f t="shared" si="1"/>
        <v>85</v>
      </c>
    </row>
    <row r="86" spans="2:5" hidden="1" x14ac:dyDescent="0.3">
      <c r="B86" s="12">
        <v>44281</v>
      </c>
      <c r="C86" s="5">
        <f>+SUMIF('Direitos Creditórios'!B:B,Resumo!B86,'Direitos Creditórios'!A:A)</f>
        <v>0</v>
      </c>
      <c r="D86" s="5">
        <f t="shared" si="3"/>
        <v>0</v>
      </c>
      <c r="E86" s="6">
        <f t="shared" si="1"/>
        <v>86</v>
      </c>
    </row>
    <row r="87" spans="2:5" x14ac:dyDescent="0.3">
      <c r="B87" s="12">
        <v>44284</v>
      </c>
      <c r="C87" s="5">
        <f>+SUMIF('Direitos Creditórios'!B:B,Resumo!B87,'Direitos Creditórios'!A:A)</f>
        <v>1192731.7659125784</v>
      </c>
      <c r="D87" s="5">
        <f t="shared" si="3"/>
        <v>71563.905954754708</v>
      </c>
      <c r="E87" s="6">
        <f t="shared" si="1"/>
        <v>89</v>
      </c>
    </row>
    <row r="88" spans="2:5" hidden="1" x14ac:dyDescent="0.3">
      <c r="B88" s="12">
        <v>44285</v>
      </c>
      <c r="C88" s="5">
        <f>+SUMIF('Direitos Creditórios'!B:B,Resumo!B88,'Direitos Creditórios'!A:A)</f>
        <v>0</v>
      </c>
      <c r="D88" s="5">
        <f t="shared" si="3"/>
        <v>0</v>
      </c>
      <c r="E88" s="6">
        <f t="shared" si="1"/>
        <v>90</v>
      </c>
    </row>
    <row r="89" spans="2:5" x14ac:dyDescent="0.3">
      <c r="B89" s="12">
        <v>44286</v>
      </c>
      <c r="C89" s="5">
        <f>+SUMIF('Direitos Creditórios'!B:B,Resumo!B89,'Direitos Creditórios'!A:A)</f>
        <v>200390.11444079471</v>
      </c>
      <c r="D89" s="5">
        <f t="shared" si="3"/>
        <v>12023.406866447682</v>
      </c>
      <c r="E89" s="6">
        <f t="shared" si="1"/>
        <v>91</v>
      </c>
    </row>
    <row r="90" spans="2:5" x14ac:dyDescent="0.3">
      <c r="B90" s="12">
        <v>44287</v>
      </c>
      <c r="C90" s="5">
        <f>+SUMIF('Direitos Creditórios'!B:B,Resumo!B90,'Direitos Creditórios'!A:A)</f>
        <v>208029.53196395503</v>
      </c>
      <c r="D90" s="5">
        <f t="shared" si="3"/>
        <v>12481.771917837301</v>
      </c>
      <c r="E90" s="6">
        <f t="shared" si="1"/>
        <v>92</v>
      </c>
    </row>
    <row r="91" spans="2:5" x14ac:dyDescent="0.3">
      <c r="B91" s="12">
        <v>44291</v>
      </c>
      <c r="C91" s="5">
        <f>+SUMIF('Direitos Creditórios'!B:B,Resumo!B91,'Direitos Creditórios'!A:A)</f>
        <v>434251.34045295732</v>
      </c>
      <c r="D91" s="5">
        <f t="shared" si="3"/>
        <v>26055.08042717744</v>
      </c>
      <c r="E91" s="6">
        <f t="shared" si="1"/>
        <v>96</v>
      </c>
    </row>
    <row r="92" spans="2:5" hidden="1" x14ac:dyDescent="0.3">
      <c r="B92" s="12">
        <v>44292</v>
      </c>
      <c r="C92" s="5">
        <f>+SUMIF('Direitos Creditórios'!B:B,Resumo!B92,'Direitos Creditórios'!A:A)</f>
        <v>0</v>
      </c>
      <c r="D92" s="5">
        <f t="shared" si="3"/>
        <v>0</v>
      </c>
      <c r="E92" s="6">
        <f t="shared" si="1"/>
        <v>97</v>
      </c>
    </row>
    <row r="93" spans="2:5" hidden="1" x14ac:dyDescent="0.3">
      <c r="B93" s="12">
        <v>44293</v>
      </c>
      <c r="C93" s="5">
        <f>+SUMIF('Direitos Creditórios'!B:B,Resumo!B93,'Direitos Creditórios'!A:A)</f>
        <v>0</v>
      </c>
      <c r="D93" s="5">
        <f t="shared" si="3"/>
        <v>0</v>
      </c>
      <c r="E93" s="6">
        <f t="shared" ref="E93:E101" si="4">MAX(B93-$B$24,0)</f>
        <v>98</v>
      </c>
    </row>
    <row r="94" spans="2:5" x14ac:dyDescent="0.3">
      <c r="B94" s="12">
        <v>44294</v>
      </c>
      <c r="C94" s="5">
        <f>+SUMIF('Direitos Creditórios'!B:B,Resumo!B94,'Direitos Creditórios'!A:A)</f>
        <v>222823.2</v>
      </c>
      <c r="D94" s="5">
        <f t="shared" si="3"/>
        <v>13369.392</v>
      </c>
      <c r="E94" s="6">
        <f t="shared" si="4"/>
        <v>99</v>
      </c>
    </row>
    <row r="95" spans="2:5" x14ac:dyDescent="0.3">
      <c r="B95" s="12">
        <v>44295</v>
      </c>
      <c r="C95" s="5">
        <f>+SUMIF('Direitos Creditórios'!B:B,Resumo!B95,'Direitos Creditórios'!A:A)</f>
        <v>56667.39</v>
      </c>
      <c r="D95" s="5">
        <f t="shared" si="3"/>
        <v>3400.0434</v>
      </c>
      <c r="E95" s="6">
        <f t="shared" si="4"/>
        <v>100</v>
      </c>
    </row>
    <row r="96" spans="2:5" hidden="1" x14ac:dyDescent="0.3">
      <c r="B96" s="12">
        <v>44298</v>
      </c>
      <c r="C96" s="5">
        <f>+SUMIF('Direitos Creditórios'!B:B,Resumo!B96,'Direitos Creditórios'!A:A)</f>
        <v>0</v>
      </c>
      <c r="D96" s="5">
        <f t="shared" si="3"/>
        <v>0</v>
      </c>
      <c r="E96" s="6">
        <f t="shared" si="4"/>
        <v>103</v>
      </c>
    </row>
    <row r="97" spans="2:5" hidden="1" x14ac:dyDescent="0.3">
      <c r="B97" s="12">
        <v>44299</v>
      </c>
      <c r="C97" s="5">
        <f>+SUMIF('Direitos Creditórios'!B:B,Resumo!B97,'Direitos Creditórios'!A:A)</f>
        <v>0</v>
      </c>
      <c r="D97" s="5">
        <f t="shared" si="3"/>
        <v>0</v>
      </c>
      <c r="E97" s="6">
        <f t="shared" si="4"/>
        <v>104</v>
      </c>
    </row>
    <row r="98" spans="2:5" x14ac:dyDescent="0.3">
      <c r="B98" s="12">
        <v>44300</v>
      </c>
      <c r="C98" s="5">
        <f>+SUMIF('Direitos Creditórios'!B:B,Resumo!B98,'Direitos Creditórios'!A:A)</f>
        <v>1239832.9903908351</v>
      </c>
      <c r="D98" s="5">
        <f t="shared" si="3"/>
        <v>74389.979423450102</v>
      </c>
      <c r="E98" s="6">
        <f t="shared" si="4"/>
        <v>105</v>
      </c>
    </row>
    <row r="99" spans="2:5" x14ac:dyDescent="0.3">
      <c r="B99" s="12">
        <v>44301</v>
      </c>
      <c r="C99" s="5">
        <f>+SUMIF('Direitos Creditórios'!B:B,Resumo!B99,'Direitos Creditórios'!A:A)</f>
        <v>1134146.7053053405</v>
      </c>
      <c r="D99" s="5">
        <f t="shared" si="3"/>
        <v>68048.80231832042</v>
      </c>
      <c r="E99" s="6">
        <f t="shared" si="4"/>
        <v>106</v>
      </c>
    </row>
    <row r="100" spans="2:5" x14ac:dyDescent="0.3">
      <c r="B100" s="12">
        <v>44302</v>
      </c>
      <c r="C100" s="5">
        <f>+SUMIF('Direitos Creditórios'!B:B,Resumo!B100,'Direitos Creditórios'!A:A)</f>
        <v>891792.71237919107</v>
      </c>
      <c r="D100" s="5">
        <f t="shared" si="3"/>
        <v>53507.562742751463</v>
      </c>
      <c r="E100" s="6">
        <f t="shared" si="4"/>
        <v>107</v>
      </c>
    </row>
    <row r="101" spans="2:5" x14ac:dyDescent="0.3">
      <c r="B101" s="12">
        <v>44305</v>
      </c>
      <c r="C101" s="5">
        <f>+SUMIF('Direitos Creditórios'!B:B,Resumo!B101,'Direitos Creditórios'!A:A)</f>
        <v>4970480.5580997299</v>
      </c>
      <c r="D101" s="5">
        <f t="shared" si="3"/>
        <v>298228.83348598378</v>
      </c>
      <c r="E101" s="6">
        <f t="shared" si="4"/>
        <v>110</v>
      </c>
    </row>
    <row r="102" spans="2:5" hidden="1" x14ac:dyDescent="0.3">
      <c r="B102" s="12">
        <v>44306</v>
      </c>
      <c r="C102" s="5">
        <f>+SUMIF('Direitos Creditórios'!B:B,Resumo!B102,'Direitos Creditórios'!A:A)</f>
        <v>0</v>
      </c>
      <c r="D102" s="5">
        <f t="shared" si="3"/>
        <v>0</v>
      </c>
    </row>
    <row r="103" spans="2:5" hidden="1" x14ac:dyDescent="0.3">
      <c r="B103" s="12">
        <v>44308</v>
      </c>
      <c r="C103" s="5">
        <f>+SUMIF('Direitos Creditórios'!B:B,Resumo!B103,'Direitos Creditórios'!A:A)</f>
        <v>0</v>
      </c>
      <c r="D103" s="5">
        <f t="shared" si="3"/>
        <v>0</v>
      </c>
    </row>
    <row r="104" spans="2:5" hidden="1" x14ac:dyDescent="0.3">
      <c r="B104" s="12">
        <v>44309</v>
      </c>
      <c r="C104" s="5">
        <f>+SUMIF('Direitos Creditórios'!B:B,Resumo!B104,'Direitos Creditórios'!A:A)</f>
        <v>0</v>
      </c>
      <c r="D104" s="5">
        <f t="shared" si="3"/>
        <v>0</v>
      </c>
    </row>
    <row r="105" spans="2:5" hidden="1" x14ac:dyDescent="0.3">
      <c r="B105" s="12">
        <v>44312</v>
      </c>
      <c r="C105" s="5">
        <f>+SUMIF('Direitos Creditórios'!B:B,Resumo!B105,'Direitos Creditórios'!A:A)</f>
        <v>0</v>
      </c>
      <c r="D105" s="5">
        <f t="shared" si="3"/>
        <v>0</v>
      </c>
    </row>
    <row r="106" spans="2:5" hidden="1" x14ac:dyDescent="0.3">
      <c r="B106" s="12">
        <v>44313</v>
      </c>
      <c r="C106" s="5">
        <f>+SUMIF('Direitos Creditórios'!B:B,Resumo!B106,'Direitos Creditórios'!A:A)</f>
        <v>0</v>
      </c>
      <c r="D106" s="5">
        <f t="shared" si="3"/>
        <v>0</v>
      </c>
    </row>
    <row r="107" spans="2:5" hidden="1" x14ac:dyDescent="0.3">
      <c r="B107" s="12">
        <v>44314</v>
      </c>
      <c r="C107" s="5">
        <f>+SUMIF('Direitos Creditórios'!B:B,Resumo!B107,'Direitos Creditórios'!A:A)</f>
        <v>0</v>
      </c>
      <c r="D107" s="5">
        <f t="shared" si="3"/>
        <v>0</v>
      </c>
    </row>
    <row r="108" spans="2:5" hidden="1" x14ac:dyDescent="0.3">
      <c r="B108" s="12">
        <v>44315</v>
      </c>
      <c r="C108" s="5">
        <f>+SUMIF('Direitos Creditórios'!B:B,Resumo!B108,'Direitos Creditórios'!A:A)</f>
        <v>0</v>
      </c>
      <c r="D108" s="5">
        <f t="shared" si="3"/>
        <v>0</v>
      </c>
    </row>
    <row r="109" spans="2:5" hidden="1" x14ac:dyDescent="0.3">
      <c r="B109" s="12">
        <v>44316</v>
      </c>
      <c r="C109" s="5">
        <f>+SUMIF('Direitos Creditórios'!B:B,Resumo!B109,'Direitos Creditórios'!A:A)</f>
        <v>0</v>
      </c>
      <c r="D109" s="5">
        <f t="shared" si="3"/>
        <v>0</v>
      </c>
    </row>
    <row r="110" spans="2:5" hidden="1" x14ac:dyDescent="0.3">
      <c r="B110" s="12">
        <v>44319</v>
      </c>
      <c r="C110" s="5">
        <f>+SUMIF('Direitos Creditórios'!B:B,Resumo!B110,'Direitos Creditórios'!A:A)</f>
        <v>0</v>
      </c>
      <c r="D110" s="5">
        <f t="shared" si="3"/>
        <v>0</v>
      </c>
    </row>
    <row r="111" spans="2:5" hidden="1" x14ac:dyDescent="0.3">
      <c r="B111" s="12">
        <v>44320</v>
      </c>
      <c r="C111" s="5">
        <f>+SUMIF('Direitos Creditórios'!B:B,Resumo!B111,'Direitos Creditórios'!A:A)</f>
        <v>0</v>
      </c>
      <c r="D111" s="5">
        <f t="shared" si="3"/>
        <v>0</v>
      </c>
    </row>
    <row r="112" spans="2:5" hidden="1" x14ac:dyDescent="0.3">
      <c r="B112" s="12">
        <v>44321</v>
      </c>
      <c r="C112" s="5">
        <f>+SUMIF('Direitos Creditórios'!B:B,Resumo!B112,'Direitos Creditórios'!A:A)</f>
        <v>0</v>
      </c>
      <c r="D112" s="5">
        <f t="shared" si="3"/>
        <v>0</v>
      </c>
    </row>
    <row r="113" spans="2:4" hidden="1" x14ac:dyDescent="0.3">
      <c r="B113" s="12">
        <v>44322</v>
      </c>
      <c r="C113" s="5">
        <f>+SUMIF('Direitos Creditórios'!B:B,Resumo!B113,'Direitos Creditórios'!A:A)</f>
        <v>0</v>
      </c>
      <c r="D113" s="5">
        <f t="shared" si="3"/>
        <v>0</v>
      </c>
    </row>
    <row r="114" spans="2:4" hidden="1" x14ac:dyDescent="0.3">
      <c r="B114" s="12">
        <v>44323</v>
      </c>
      <c r="C114" s="5">
        <f>+SUMIF('Direitos Creditórios'!B:B,Resumo!B114,'Direitos Creditórios'!A:A)</f>
        <v>0</v>
      </c>
      <c r="D114" s="5">
        <f t="shared" si="3"/>
        <v>0</v>
      </c>
    </row>
    <row r="115" spans="2:4" hidden="1" x14ac:dyDescent="0.3">
      <c r="B115" s="12">
        <v>44326</v>
      </c>
      <c r="C115" s="5">
        <f>+SUMIF('Direitos Creditórios'!B:B,Resumo!B115,'Direitos Creditórios'!A:A)</f>
        <v>0</v>
      </c>
      <c r="D115" s="5">
        <f t="shared" si="3"/>
        <v>0</v>
      </c>
    </row>
    <row r="116" spans="2:4" hidden="1" x14ac:dyDescent="0.3">
      <c r="B116" s="12">
        <v>44327</v>
      </c>
      <c r="C116" s="5">
        <f>+SUMIF('Direitos Creditórios'!B:B,Resumo!B116,'Direitos Creditórios'!A:A)</f>
        <v>0</v>
      </c>
      <c r="D116" s="5">
        <f t="shared" si="3"/>
        <v>0</v>
      </c>
    </row>
    <row r="117" spans="2:4" hidden="1" x14ac:dyDescent="0.3">
      <c r="B117" s="12">
        <v>44328</v>
      </c>
      <c r="C117" s="5">
        <f>+SUMIF('Direitos Creditórios'!B:B,Resumo!B117,'Direitos Creditórios'!A:A)</f>
        <v>0</v>
      </c>
      <c r="D117" s="5">
        <f t="shared" si="3"/>
        <v>0</v>
      </c>
    </row>
    <row r="118" spans="2:4" hidden="1" x14ac:dyDescent="0.3">
      <c r="B118" s="12">
        <v>44329</v>
      </c>
      <c r="C118" s="5">
        <f>+SUMIF('Direitos Creditórios'!B:B,Resumo!B118,'Direitos Creditórios'!A:A)</f>
        <v>0</v>
      </c>
      <c r="D118" s="5">
        <f t="shared" si="3"/>
        <v>0</v>
      </c>
    </row>
    <row r="119" spans="2:4" hidden="1" x14ac:dyDescent="0.3">
      <c r="B119" s="12">
        <v>44330</v>
      </c>
      <c r="C119" s="5">
        <f>+SUMIF('Direitos Creditórios'!B:B,Resumo!B119,'Direitos Creditórios'!A:A)</f>
        <v>0</v>
      </c>
      <c r="D119" s="5">
        <f t="shared" si="3"/>
        <v>0</v>
      </c>
    </row>
    <row r="120" spans="2:4" hidden="1" x14ac:dyDescent="0.3">
      <c r="B120" s="12">
        <v>44333</v>
      </c>
      <c r="C120" s="5">
        <f>+SUMIF('Direitos Creditórios'!B:B,Resumo!B120,'Direitos Creditórios'!A:A)</f>
        <v>0</v>
      </c>
      <c r="D120" s="5">
        <f t="shared" si="3"/>
        <v>0</v>
      </c>
    </row>
    <row r="121" spans="2:4" hidden="1" x14ac:dyDescent="0.3">
      <c r="B121" s="12">
        <v>44334</v>
      </c>
      <c r="C121" s="5">
        <f>+SUMIF('Direitos Creditórios'!B:B,Resumo!B121,'Direitos Creditórios'!A:A)</f>
        <v>0</v>
      </c>
      <c r="D121" s="5">
        <f t="shared" si="3"/>
        <v>0</v>
      </c>
    </row>
    <row r="122" spans="2:4" hidden="1" x14ac:dyDescent="0.3">
      <c r="B122" s="12">
        <v>44335</v>
      </c>
      <c r="C122" s="5">
        <f>+SUMIF('Direitos Creditórios'!B:B,Resumo!B122,'Direitos Creditórios'!A:A)</f>
        <v>0</v>
      </c>
      <c r="D122" s="5">
        <f t="shared" si="3"/>
        <v>0</v>
      </c>
    </row>
    <row r="123" spans="2:4" hidden="1" x14ac:dyDescent="0.3">
      <c r="B123" s="12">
        <v>44336</v>
      </c>
      <c r="C123" s="5">
        <f>+SUMIF('Direitos Creditórios'!B:B,Resumo!B123,'Direitos Creditórios'!A:A)</f>
        <v>0</v>
      </c>
      <c r="D123" s="5">
        <f t="shared" si="3"/>
        <v>0</v>
      </c>
    </row>
    <row r="124" spans="2:4" hidden="1" x14ac:dyDescent="0.3">
      <c r="B124" s="12">
        <v>44337</v>
      </c>
      <c r="C124" s="5">
        <f>+SUMIF('Direitos Creditórios'!B:B,Resumo!B124,'Direitos Creditórios'!A:A)</f>
        <v>0</v>
      </c>
      <c r="D124" s="5">
        <f t="shared" si="3"/>
        <v>0</v>
      </c>
    </row>
    <row r="125" spans="2:4" hidden="1" x14ac:dyDescent="0.3">
      <c r="B125" s="12">
        <v>44340</v>
      </c>
      <c r="C125" s="5">
        <f>+SUMIF('Direitos Creditórios'!B:B,Resumo!B125,'Direitos Creditórios'!A:A)</f>
        <v>0</v>
      </c>
      <c r="D125" s="5">
        <f t="shared" si="3"/>
        <v>0</v>
      </c>
    </row>
    <row r="126" spans="2:4" hidden="1" x14ac:dyDescent="0.3">
      <c r="B126" s="12">
        <v>44341</v>
      </c>
      <c r="C126" s="5">
        <f>+SUMIF('Direitos Creditórios'!B:B,Resumo!B126,'Direitos Creditórios'!A:A)</f>
        <v>0</v>
      </c>
      <c r="D126" s="5">
        <f t="shared" si="3"/>
        <v>0</v>
      </c>
    </row>
    <row r="127" spans="2:4" hidden="1" x14ac:dyDescent="0.3">
      <c r="B127" s="12">
        <v>44342</v>
      </c>
      <c r="C127" s="5">
        <f>+SUMIF('Direitos Creditórios'!B:B,Resumo!B127,'Direitos Creditórios'!A:A)</f>
        <v>0</v>
      </c>
      <c r="D127" s="5">
        <f t="shared" si="3"/>
        <v>0</v>
      </c>
    </row>
    <row r="128" spans="2:4" hidden="1" x14ac:dyDescent="0.3">
      <c r="B128" s="12">
        <v>44343</v>
      </c>
      <c r="C128" s="5">
        <f>+SUMIF('Direitos Creditórios'!B:B,Resumo!B128,'Direitos Creditórios'!A:A)</f>
        <v>0</v>
      </c>
      <c r="D128" s="5">
        <f t="shared" si="3"/>
        <v>0</v>
      </c>
    </row>
    <row r="129" spans="2:4" hidden="1" x14ac:dyDescent="0.3">
      <c r="B129" s="12">
        <v>44344</v>
      </c>
      <c r="C129" s="5">
        <f>+SUMIF('Direitos Creditórios'!B:B,Resumo!B129,'Direitos Creditórios'!A:A)</f>
        <v>0</v>
      </c>
      <c r="D129" s="5">
        <f t="shared" si="3"/>
        <v>0</v>
      </c>
    </row>
    <row r="130" spans="2:4" hidden="1" x14ac:dyDescent="0.3">
      <c r="B130" s="12">
        <v>44347</v>
      </c>
      <c r="C130" s="5">
        <f>+SUMIF('Direitos Creditórios'!B:B,Resumo!B130,'Direitos Creditórios'!A:A)</f>
        <v>0</v>
      </c>
      <c r="D130" s="5">
        <f t="shared" si="3"/>
        <v>0</v>
      </c>
    </row>
    <row r="131" spans="2:4" hidden="1" x14ac:dyDescent="0.3">
      <c r="B131" s="12">
        <v>44348</v>
      </c>
      <c r="C131" s="5">
        <f>+SUMIF('Direitos Creditórios'!B:B,Resumo!B131,'Direitos Creditórios'!A:A)</f>
        <v>0</v>
      </c>
      <c r="D131" s="5">
        <f t="shared" si="3"/>
        <v>0</v>
      </c>
    </row>
    <row r="132" spans="2:4" hidden="1" x14ac:dyDescent="0.3">
      <c r="B132" s="12">
        <v>44349</v>
      </c>
      <c r="C132" s="5">
        <f>+SUMIF('Direitos Creditórios'!B:B,Resumo!B132,'Direitos Creditórios'!A:A)</f>
        <v>0</v>
      </c>
      <c r="D132" s="5">
        <f t="shared" ref="D132:D195" si="5">+C132*6%</f>
        <v>0</v>
      </c>
    </row>
    <row r="133" spans="2:4" hidden="1" x14ac:dyDescent="0.3">
      <c r="B133" s="12">
        <v>44351</v>
      </c>
      <c r="C133" s="5">
        <f>+SUMIF('Direitos Creditórios'!B:B,Resumo!B133,'Direitos Creditórios'!A:A)</f>
        <v>0</v>
      </c>
      <c r="D133" s="5">
        <f t="shared" si="5"/>
        <v>0</v>
      </c>
    </row>
    <row r="134" spans="2:4" hidden="1" x14ac:dyDescent="0.3">
      <c r="B134" s="12">
        <v>44354</v>
      </c>
      <c r="C134" s="5">
        <f>+SUMIF('Direitos Creditórios'!B:B,Resumo!B134,'Direitos Creditórios'!A:A)</f>
        <v>0</v>
      </c>
      <c r="D134" s="5">
        <f t="shared" si="5"/>
        <v>0</v>
      </c>
    </row>
    <row r="135" spans="2:4" hidden="1" x14ac:dyDescent="0.3">
      <c r="B135" s="12">
        <v>44355</v>
      </c>
      <c r="C135" s="5">
        <f>+SUMIF('Direitos Creditórios'!B:B,Resumo!B135,'Direitos Creditórios'!A:A)</f>
        <v>0</v>
      </c>
      <c r="D135" s="5">
        <f t="shared" si="5"/>
        <v>0</v>
      </c>
    </row>
    <row r="136" spans="2:4" hidden="1" x14ac:dyDescent="0.3">
      <c r="B136" s="12">
        <v>44356</v>
      </c>
      <c r="C136" s="5">
        <f>+SUMIF('Direitos Creditórios'!B:B,Resumo!B136,'Direitos Creditórios'!A:A)</f>
        <v>0</v>
      </c>
      <c r="D136" s="5">
        <f t="shared" si="5"/>
        <v>0</v>
      </c>
    </row>
    <row r="137" spans="2:4" hidden="1" x14ac:dyDescent="0.3">
      <c r="B137" s="12">
        <v>44357</v>
      </c>
      <c r="C137" s="5">
        <f>+SUMIF('Direitos Creditórios'!B:B,Resumo!B137,'Direitos Creditórios'!A:A)</f>
        <v>0</v>
      </c>
      <c r="D137" s="5">
        <f t="shared" si="5"/>
        <v>0</v>
      </c>
    </row>
    <row r="138" spans="2:4" hidden="1" x14ac:dyDescent="0.3">
      <c r="B138" s="12">
        <v>44358</v>
      </c>
      <c r="C138" s="5">
        <f>+SUMIF('Direitos Creditórios'!B:B,Resumo!B138,'Direitos Creditórios'!A:A)</f>
        <v>0</v>
      </c>
      <c r="D138" s="5">
        <f t="shared" si="5"/>
        <v>0</v>
      </c>
    </row>
    <row r="139" spans="2:4" hidden="1" x14ac:dyDescent="0.3">
      <c r="B139" s="12">
        <v>44361</v>
      </c>
      <c r="C139" s="5">
        <f>+SUMIF('Direitos Creditórios'!B:B,Resumo!B139,'Direitos Creditórios'!A:A)</f>
        <v>0</v>
      </c>
      <c r="D139" s="5">
        <f t="shared" si="5"/>
        <v>0</v>
      </c>
    </row>
    <row r="140" spans="2:4" hidden="1" x14ac:dyDescent="0.3">
      <c r="B140" s="12">
        <v>44362</v>
      </c>
      <c r="C140" s="5">
        <f>+SUMIF('Direitos Creditórios'!B:B,Resumo!B140,'Direitos Creditórios'!A:A)</f>
        <v>0</v>
      </c>
      <c r="D140" s="5">
        <f t="shared" si="5"/>
        <v>0</v>
      </c>
    </row>
    <row r="141" spans="2:4" hidden="1" x14ac:dyDescent="0.3">
      <c r="B141" s="12">
        <v>44363</v>
      </c>
      <c r="C141" s="5">
        <f>+SUMIF('Direitos Creditórios'!B:B,Resumo!B141,'Direitos Creditórios'!A:A)</f>
        <v>0</v>
      </c>
      <c r="D141" s="5">
        <f t="shared" si="5"/>
        <v>0</v>
      </c>
    </row>
    <row r="142" spans="2:4" hidden="1" x14ac:dyDescent="0.3">
      <c r="B142" s="12">
        <v>44364</v>
      </c>
      <c r="C142" s="5">
        <f>+SUMIF('Direitos Creditórios'!B:B,Resumo!B142,'Direitos Creditórios'!A:A)</f>
        <v>0</v>
      </c>
      <c r="D142" s="5">
        <f t="shared" si="5"/>
        <v>0</v>
      </c>
    </row>
    <row r="143" spans="2:4" hidden="1" x14ac:dyDescent="0.3">
      <c r="B143" s="12">
        <v>44365</v>
      </c>
      <c r="C143" s="5">
        <f>+SUMIF('Direitos Creditórios'!B:B,Resumo!B143,'Direitos Creditórios'!A:A)</f>
        <v>0</v>
      </c>
      <c r="D143" s="5">
        <f t="shared" si="5"/>
        <v>0</v>
      </c>
    </row>
    <row r="144" spans="2:4" hidden="1" x14ac:dyDescent="0.3">
      <c r="B144" s="12">
        <v>44368</v>
      </c>
      <c r="C144" s="5">
        <f>+SUMIF('Direitos Creditórios'!B:B,Resumo!B144,'Direitos Creditórios'!A:A)</f>
        <v>0</v>
      </c>
      <c r="D144" s="5">
        <f t="shared" si="5"/>
        <v>0</v>
      </c>
    </row>
    <row r="145" spans="2:4" hidden="1" x14ac:dyDescent="0.3">
      <c r="B145" s="12">
        <v>44369</v>
      </c>
      <c r="C145" s="5">
        <f>+SUMIF('Direitos Creditórios'!B:B,Resumo!B145,'Direitos Creditórios'!A:A)</f>
        <v>0</v>
      </c>
      <c r="D145" s="5">
        <f t="shared" si="5"/>
        <v>0</v>
      </c>
    </row>
    <row r="146" spans="2:4" hidden="1" x14ac:dyDescent="0.3">
      <c r="B146" s="12">
        <v>44370</v>
      </c>
      <c r="C146" s="5">
        <f>+SUMIF('Direitos Creditórios'!B:B,Resumo!B146,'Direitos Creditórios'!A:A)</f>
        <v>0</v>
      </c>
      <c r="D146" s="5">
        <f t="shared" si="5"/>
        <v>0</v>
      </c>
    </row>
    <row r="147" spans="2:4" hidden="1" x14ac:dyDescent="0.3">
      <c r="B147" s="12">
        <v>44371</v>
      </c>
      <c r="C147" s="5">
        <f>+SUMIF('Direitos Creditórios'!B:B,Resumo!B147,'Direitos Creditórios'!A:A)</f>
        <v>0</v>
      </c>
      <c r="D147" s="5">
        <f t="shared" si="5"/>
        <v>0</v>
      </c>
    </row>
    <row r="148" spans="2:4" hidden="1" x14ac:dyDescent="0.3">
      <c r="B148" s="12">
        <v>44372</v>
      </c>
      <c r="C148" s="5">
        <f>+SUMIF('Direitos Creditórios'!B:B,Resumo!B148,'Direitos Creditórios'!A:A)</f>
        <v>0</v>
      </c>
      <c r="D148" s="5">
        <f t="shared" si="5"/>
        <v>0</v>
      </c>
    </row>
    <row r="149" spans="2:4" hidden="1" x14ac:dyDescent="0.3">
      <c r="B149" s="12">
        <v>44375</v>
      </c>
      <c r="C149" s="5">
        <f>+SUMIF('Direitos Creditórios'!B:B,Resumo!B149,'Direitos Creditórios'!A:A)</f>
        <v>0</v>
      </c>
      <c r="D149" s="5">
        <f t="shared" si="5"/>
        <v>0</v>
      </c>
    </row>
    <row r="150" spans="2:4" hidden="1" x14ac:dyDescent="0.3">
      <c r="B150" s="12">
        <v>44376</v>
      </c>
      <c r="C150" s="5">
        <f>+SUMIF('Direitos Creditórios'!B:B,Resumo!B150,'Direitos Creditórios'!A:A)</f>
        <v>0</v>
      </c>
      <c r="D150" s="5">
        <f t="shared" si="5"/>
        <v>0</v>
      </c>
    </row>
    <row r="151" spans="2:4" hidden="1" x14ac:dyDescent="0.3">
      <c r="B151" s="12">
        <v>44377</v>
      </c>
      <c r="C151" s="5">
        <f>+SUMIF('Direitos Creditórios'!B:B,Resumo!B151,'Direitos Creditórios'!A:A)</f>
        <v>0</v>
      </c>
      <c r="D151" s="5">
        <f t="shared" si="5"/>
        <v>0</v>
      </c>
    </row>
    <row r="152" spans="2:4" hidden="1" x14ac:dyDescent="0.3">
      <c r="B152" s="12">
        <v>44378</v>
      </c>
      <c r="C152" s="5">
        <f>+SUMIF('Direitos Creditórios'!B:B,Resumo!B152,'Direitos Creditórios'!A:A)</f>
        <v>0</v>
      </c>
      <c r="D152" s="5">
        <f t="shared" si="5"/>
        <v>0</v>
      </c>
    </row>
    <row r="153" spans="2:4" hidden="1" x14ac:dyDescent="0.3">
      <c r="B153" s="12">
        <v>44379</v>
      </c>
      <c r="C153" s="5">
        <f>+SUMIF('Direitos Creditórios'!B:B,Resumo!B153,'Direitos Creditórios'!A:A)</f>
        <v>0</v>
      </c>
      <c r="D153" s="5">
        <f t="shared" si="5"/>
        <v>0</v>
      </c>
    </row>
    <row r="154" spans="2:4" hidden="1" x14ac:dyDescent="0.3">
      <c r="B154" s="12">
        <v>44382</v>
      </c>
      <c r="C154" s="5">
        <f>+SUMIF('Direitos Creditórios'!B:B,Resumo!B154,'Direitos Creditórios'!A:A)</f>
        <v>0</v>
      </c>
      <c r="D154" s="5">
        <f t="shared" si="5"/>
        <v>0</v>
      </c>
    </row>
    <row r="155" spans="2:4" hidden="1" x14ac:dyDescent="0.3">
      <c r="B155" s="12">
        <v>44383</v>
      </c>
      <c r="C155" s="5">
        <f>+SUMIF('Direitos Creditórios'!B:B,Resumo!B155,'Direitos Creditórios'!A:A)</f>
        <v>0</v>
      </c>
      <c r="D155" s="5">
        <f t="shared" si="5"/>
        <v>0</v>
      </c>
    </row>
    <row r="156" spans="2:4" hidden="1" x14ac:dyDescent="0.3">
      <c r="B156" s="12">
        <v>44384</v>
      </c>
      <c r="C156" s="5">
        <f>+SUMIF('Direitos Creditórios'!B:B,Resumo!B156,'Direitos Creditórios'!A:A)</f>
        <v>0</v>
      </c>
      <c r="D156" s="5">
        <f t="shared" si="5"/>
        <v>0</v>
      </c>
    </row>
    <row r="157" spans="2:4" hidden="1" x14ac:dyDescent="0.3">
      <c r="B157" s="12">
        <v>44385</v>
      </c>
      <c r="C157" s="5">
        <f>+SUMIF('Direitos Creditórios'!B:B,Resumo!B157,'Direitos Creditórios'!A:A)</f>
        <v>0</v>
      </c>
      <c r="D157" s="5">
        <f t="shared" si="5"/>
        <v>0</v>
      </c>
    </row>
    <row r="158" spans="2:4" hidden="1" x14ac:dyDescent="0.3">
      <c r="B158" s="12">
        <v>44386</v>
      </c>
      <c r="C158" s="5">
        <f>+SUMIF('Direitos Creditórios'!B:B,Resumo!B158,'Direitos Creditórios'!A:A)</f>
        <v>0</v>
      </c>
      <c r="D158" s="5">
        <f t="shared" si="5"/>
        <v>0</v>
      </c>
    </row>
    <row r="159" spans="2:4" hidden="1" x14ac:dyDescent="0.3">
      <c r="B159" s="12">
        <v>44389</v>
      </c>
      <c r="C159" s="5">
        <f>+SUMIF('Direitos Creditórios'!B:B,Resumo!B159,'Direitos Creditórios'!A:A)</f>
        <v>0</v>
      </c>
      <c r="D159" s="5">
        <f t="shared" si="5"/>
        <v>0</v>
      </c>
    </row>
    <row r="160" spans="2:4" hidden="1" x14ac:dyDescent="0.3">
      <c r="B160" s="12">
        <v>44390</v>
      </c>
      <c r="C160" s="5">
        <f>+SUMIF('Direitos Creditórios'!B:B,Resumo!B160,'Direitos Creditórios'!A:A)</f>
        <v>0</v>
      </c>
      <c r="D160" s="5">
        <f t="shared" si="5"/>
        <v>0</v>
      </c>
    </row>
    <row r="161" spans="2:4" hidden="1" x14ac:dyDescent="0.3">
      <c r="B161" s="12">
        <v>44391</v>
      </c>
      <c r="C161" s="5">
        <f>+SUMIF('Direitos Creditórios'!B:B,Resumo!B161,'Direitos Creditórios'!A:A)</f>
        <v>0</v>
      </c>
      <c r="D161" s="5">
        <f t="shared" si="5"/>
        <v>0</v>
      </c>
    </row>
    <row r="162" spans="2:4" hidden="1" x14ac:dyDescent="0.3">
      <c r="B162" s="12">
        <v>44392</v>
      </c>
      <c r="C162" s="5">
        <f>+SUMIF('Direitos Creditórios'!B:B,Resumo!B162,'Direitos Creditórios'!A:A)</f>
        <v>0</v>
      </c>
      <c r="D162" s="5">
        <f t="shared" si="5"/>
        <v>0</v>
      </c>
    </row>
    <row r="163" spans="2:4" hidden="1" x14ac:dyDescent="0.3">
      <c r="B163" s="12">
        <v>44393</v>
      </c>
      <c r="C163" s="5">
        <f>+SUMIF('Direitos Creditórios'!B:B,Resumo!B163,'Direitos Creditórios'!A:A)</f>
        <v>0</v>
      </c>
      <c r="D163" s="5">
        <f t="shared" si="5"/>
        <v>0</v>
      </c>
    </row>
    <row r="164" spans="2:4" hidden="1" x14ac:dyDescent="0.3">
      <c r="B164" s="12">
        <v>44396</v>
      </c>
      <c r="C164" s="5">
        <f>+SUMIF('Direitos Creditórios'!B:B,Resumo!B164,'Direitos Creditórios'!A:A)</f>
        <v>0</v>
      </c>
      <c r="D164" s="5">
        <f t="shared" si="5"/>
        <v>0</v>
      </c>
    </row>
    <row r="165" spans="2:4" hidden="1" x14ac:dyDescent="0.3">
      <c r="B165" s="12">
        <v>44397</v>
      </c>
      <c r="C165" s="5">
        <f>+SUMIF('Direitos Creditórios'!B:B,Resumo!B165,'Direitos Creditórios'!A:A)</f>
        <v>0</v>
      </c>
      <c r="D165" s="5">
        <f t="shared" si="5"/>
        <v>0</v>
      </c>
    </row>
    <row r="166" spans="2:4" hidden="1" x14ac:dyDescent="0.3">
      <c r="B166" s="12">
        <v>44398</v>
      </c>
      <c r="C166" s="5">
        <f>+SUMIF('Direitos Creditórios'!B:B,Resumo!B166,'Direitos Creditórios'!A:A)</f>
        <v>0</v>
      </c>
      <c r="D166" s="5">
        <f t="shared" si="5"/>
        <v>0</v>
      </c>
    </row>
    <row r="167" spans="2:4" hidden="1" x14ac:dyDescent="0.3">
      <c r="B167" s="12">
        <v>44399</v>
      </c>
      <c r="C167" s="5">
        <f>+SUMIF('Direitos Creditórios'!B:B,Resumo!B167,'Direitos Creditórios'!A:A)</f>
        <v>0</v>
      </c>
      <c r="D167" s="5">
        <f t="shared" si="5"/>
        <v>0</v>
      </c>
    </row>
    <row r="168" spans="2:4" hidden="1" x14ac:dyDescent="0.3">
      <c r="B168" s="12">
        <v>44400</v>
      </c>
      <c r="C168" s="5">
        <f>+SUMIF('Direitos Creditórios'!B:B,Resumo!B168,'Direitos Creditórios'!A:A)</f>
        <v>0</v>
      </c>
      <c r="D168" s="5">
        <f t="shared" si="5"/>
        <v>0</v>
      </c>
    </row>
    <row r="169" spans="2:4" hidden="1" x14ac:dyDescent="0.3">
      <c r="B169" s="12">
        <v>44403</v>
      </c>
      <c r="C169" s="5">
        <f>+SUMIF('Direitos Creditórios'!B:B,Resumo!B169,'Direitos Creditórios'!A:A)</f>
        <v>0</v>
      </c>
      <c r="D169" s="5">
        <f t="shared" si="5"/>
        <v>0</v>
      </c>
    </row>
    <row r="170" spans="2:4" hidden="1" x14ac:dyDescent="0.3">
      <c r="B170" s="12">
        <v>44404</v>
      </c>
      <c r="C170" s="5">
        <f>+SUMIF('Direitos Creditórios'!B:B,Resumo!B170,'Direitos Creditórios'!A:A)</f>
        <v>0</v>
      </c>
      <c r="D170" s="5">
        <f t="shared" si="5"/>
        <v>0</v>
      </c>
    </row>
    <row r="171" spans="2:4" hidden="1" x14ac:dyDescent="0.3">
      <c r="B171" s="12">
        <v>44405</v>
      </c>
      <c r="C171" s="5">
        <f>+SUMIF('Direitos Creditórios'!B:B,Resumo!B171,'Direitos Creditórios'!A:A)</f>
        <v>0</v>
      </c>
      <c r="D171" s="5">
        <f t="shared" si="5"/>
        <v>0</v>
      </c>
    </row>
    <row r="172" spans="2:4" hidden="1" x14ac:dyDescent="0.3">
      <c r="B172" s="12">
        <v>44406</v>
      </c>
      <c r="C172" s="5">
        <f>+SUMIF('Direitos Creditórios'!B:B,Resumo!B172,'Direitos Creditórios'!A:A)</f>
        <v>0</v>
      </c>
      <c r="D172" s="5">
        <f t="shared" si="5"/>
        <v>0</v>
      </c>
    </row>
    <row r="173" spans="2:4" hidden="1" x14ac:dyDescent="0.3">
      <c r="B173" s="12">
        <v>44407</v>
      </c>
      <c r="C173" s="5">
        <f>+SUMIF('Direitos Creditórios'!B:B,Resumo!B173,'Direitos Creditórios'!A:A)</f>
        <v>0</v>
      </c>
      <c r="D173" s="5">
        <f t="shared" si="5"/>
        <v>0</v>
      </c>
    </row>
    <row r="174" spans="2:4" hidden="1" x14ac:dyDescent="0.3">
      <c r="B174" s="12">
        <v>44410</v>
      </c>
      <c r="C174" s="5">
        <f>+SUMIF('Direitos Creditórios'!B:B,Resumo!B174,'Direitos Creditórios'!A:A)</f>
        <v>0</v>
      </c>
      <c r="D174" s="5">
        <f t="shared" si="5"/>
        <v>0</v>
      </c>
    </row>
    <row r="175" spans="2:4" hidden="1" x14ac:dyDescent="0.3">
      <c r="B175" s="12">
        <v>44411</v>
      </c>
      <c r="C175" s="5">
        <f>+SUMIF('Direitos Creditórios'!B:B,Resumo!B175,'Direitos Creditórios'!A:A)</f>
        <v>0</v>
      </c>
      <c r="D175" s="5">
        <f t="shared" si="5"/>
        <v>0</v>
      </c>
    </row>
    <row r="176" spans="2:4" hidden="1" x14ac:dyDescent="0.3">
      <c r="B176" s="12">
        <v>44412</v>
      </c>
      <c r="C176" s="5">
        <f>+SUMIF('Direitos Creditórios'!B:B,Resumo!B176,'Direitos Creditórios'!A:A)</f>
        <v>0</v>
      </c>
      <c r="D176" s="5">
        <f t="shared" si="5"/>
        <v>0</v>
      </c>
    </row>
    <row r="177" spans="2:4" hidden="1" x14ac:dyDescent="0.3">
      <c r="B177" s="12">
        <v>44413</v>
      </c>
      <c r="C177" s="5">
        <f>+SUMIF('Direitos Creditórios'!B:B,Resumo!B177,'Direitos Creditórios'!A:A)</f>
        <v>0</v>
      </c>
      <c r="D177" s="5">
        <f t="shared" si="5"/>
        <v>0</v>
      </c>
    </row>
    <row r="178" spans="2:4" hidden="1" x14ac:dyDescent="0.3">
      <c r="B178" s="12">
        <v>44414</v>
      </c>
      <c r="C178" s="5">
        <f>+SUMIF('Direitos Creditórios'!B:B,Resumo!B178,'Direitos Creditórios'!A:A)</f>
        <v>0</v>
      </c>
      <c r="D178" s="5">
        <f t="shared" si="5"/>
        <v>0</v>
      </c>
    </row>
    <row r="179" spans="2:4" hidden="1" x14ac:dyDescent="0.3">
      <c r="B179" s="12">
        <v>44417</v>
      </c>
      <c r="C179" s="5">
        <f>+SUMIF('Direitos Creditórios'!B:B,Resumo!B179,'Direitos Creditórios'!A:A)</f>
        <v>0</v>
      </c>
      <c r="D179" s="5">
        <f t="shared" si="5"/>
        <v>0</v>
      </c>
    </row>
    <row r="180" spans="2:4" hidden="1" x14ac:dyDescent="0.3">
      <c r="B180" s="12">
        <v>44418</v>
      </c>
      <c r="C180" s="5">
        <f>+SUMIF('Direitos Creditórios'!B:B,Resumo!B180,'Direitos Creditórios'!A:A)</f>
        <v>0</v>
      </c>
      <c r="D180" s="5">
        <f t="shared" si="5"/>
        <v>0</v>
      </c>
    </row>
    <row r="181" spans="2:4" hidden="1" x14ac:dyDescent="0.3">
      <c r="B181" s="12">
        <v>44419</v>
      </c>
      <c r="C181" s="5">
        <f>+SUMIF('Direitos Creditórios'!B:B,Resumo!B181,'Direitos Creditórios'!A:A)</f>
        <v>0</v>
      </c>
      <c r="D181" s="5">
        <f t="shared" si="5"/>
        <v>0</v>
      </c>
    </row>
    <row r="182" spans="2:4" hidden="1" x14ac:dyDescent="0.3">
      <c r="B182" s="12">
        <v>44420</v>
      </c>
      <c r="C182" s="5">
        <f>+SUMIF('Direitos Creditórios'!B:B,Resumo!B182,'Direitos Creditórios'!A:A)</f>
        <v>0</v>
      </c>
      <c r="D182" s="5">
        <f t="shared" si="5"/>
        <v>0</v>
      </c>
    </row>
    <row r="183" spans="2:4" hidden="1" x14ac:dyDescent="0.3">
      <c r="B183" s="12">
        <v>44421</v>
      </c>
      <c r="C183" s="5">
        <f>+SUMIF('Direitos Creditórios'!B:B,Resumo!B183,'Direitos Creditórios'!A:A)</f>
        <v>0</v>
      </c>
      <c r="D183" s="5">
        <f t="shared" si="5"/>
        <v>0</v>
      </c>
    </row>
    <row r="184" spans="2:4" hidden="1" x14ac:dyDescent="0.3">
      <c r="B184" s="12">
        <v>44424</v>
      </c>
      <c r="C184" s="5">
        <f>+SUMIF('Direitos Creditórios'!B:B,Resumo!B184,'Direitos Creditórios'!A:A)</f>
        <v>0</v>
      </c>
      <c r="D184" s="5">
        <f t="shared" si="5"/>
        <v>0</v>
      </c>
    </row>
    <row r="185" spans="2:4" hidden="1" x14ac:dyDescent="0.3">
      <c r="B185" s="12">
        <v>44425</v>
      </c>
      <c r="C185" s="5">
        <f>+SUMIF('Direitos Creditórios'!B:B,Resumo!B185,'Direitos Creditórios'!A:A)</f>
        <v>0</v>
      </c>
      <c r="D185" s="5">
        <f t="shared" si="5"/>
        <v>0</v>
      </c>
    </row>
    <row r="186" spans="2:4" hidden="1" x14ac:dyDescent="0.3">
      <c r="B186" s="12">
        <v>44426</v>
      </c>
      <c r="C186" s="5">
        <f>+SUMIF('Direitos Creditórios'!B:B,Resumo!B186,'Direitos Creditórios'!A:A)</f>
        <v>0</v>
      </c>
      <c r="D186" s="5">
        <f t="shared" si="5"/>
        <v>0</v>
      </c>
    </row>
    <row r="187" spans="2:4" hidden="1" x14ac:dyDescent="0.3">
      <c r="B187" s="12">
        <v>44427</v>
      </c>
      <c r="C187" s="5">
        <f>+SUMIF('Direitos Creditórios'!B:B,Resumo!B187,'Direitos Creditórios'!A:A)</f>
        <v>0</v>
      </c>
      <c r="D187" s="5">
        <f t="shared" si="5"/>
        <v>0</v>
      </c>
    </row>
    <row r="188" spans="2:4" hidden="1" x14ac:dyDescent="0.3">
      <c r="B188" s="12">
        <v>44428</v>
      </c>
      <c r="C188" s="5">
        <f>+SUMIF('Direitos Creditórios'!B:B,Resumo!B188,'Direitos Creditórios'!A:A)</f>
        <v>0</v>
      </c>
      <c r="D188" s="5">
        <f t="shared" si="5"/>
        <v>0</v>
      </c>
    </row>
    <row r="189" spans="2:4" hidden="1" x14ac:dyDescent="0.3">
      <c r="B189" s="12">
        <v>44431</v>
      </c>
      <c r="C189" s="5">
        <f>+SUMIF('Direitos Creditórios'!B:B,Resumo!B189,'Direitos Creditórios'!A:A)</f>
        <v>0</v>
      </c>
      <c r="D189" s="5">
        <f t="shared" si="5"/>
        <v>0</v>
      </c>
    </row>
    <row r="190" spans="2:4" hidden="1" x14ac:dyDescent="0.3">
      <c r="B190" s="12">
        <v>44432</v>
      </c>
      <c r="C190" s="5">
        <f>+SUMIF('Direitos Creditórios'!B:B,Resumo!B190,'Direitos Creditórios'!A:A)</f>
        <v>0</v>
      </c>
      <c r="D190" s="5">
        <f t="shared" si="5"/>
        <v>0</v>
      </c>
    </row>
    <row r="191" spans="2:4" hidden="1" x14ac:dyDescent="0.3">
      <c r="B191" s="12">
        <v>44433</v>
      </c>
      <c r="C191" s="5">
        <f>+SUMIF('Direitos Creditórios'!B:B,Resumo!B191,'Direitos Creditórios'!A:A)</f>
        <v>0</v>
      </c>
      <c r="D191" s="5">
        <f t="shared" si="5"/>
        <v>0</v>
      </c>
    </row>
    <row r="192" spans="2:4" hidden="1" x14ac:dyDescent="0.3">
      <c r="B192" s="12">
        <v>44434</v>
      </c>
      <c r="C192" s="5">
        <f>+SUMIF('Direitos Creditórios'!B:B,Resumo!B192,'Direitos Creditórios'!A:A)</f>
        <v>0</v>
      </c>
      <c r="D192" s="5">
        <f t="shared" si="5"/>
        <v>0</v>
      </c>
    </row>
    <row r="193" spans="2:4" hidden="1" x14ac:dyDescent="0.3">
      <c r="B193" s="12">
        <v>44435</v>
      </c>
      <c r="C193" s="5">
        <f>+SUMIF('Direitos Creditórios'!B:B,Resumo!B193,'Direitos Creditórios'!A:A)</f>
        <v>0</v>
      </c>
      <c r="D193" s="5">
        <f t="shared" si="5"/>
        <v>0</v>
      </c>
    </row>
    <row r="194" spans="2:4" hidden="1" x14ac:dyDescent="0.3">
      <c r="B194" s="12">
        <v>44438</v>
      </c>
      <c r="C194" s="5">
        <f>+SUMIF('Direitos Creditórios'!B:B,Resumo!B194,'Direitos Creditórios'!A:A)</f>
        <v>0</v>
      </c>
      <c r="D194" s="5">
        <f t="shared" si="5"/>
        <v>0</v>
      </c>
    </row>
    <row r="195" spans="2:4" hidden="1" x14ac:dyDescent="0.3">
      <c r="B195" s="12">
        <v>44439</v>
      </c>
      <c r="C195" s="5">
        <f>+SUMIF('Direitos Creditórios'!B:B,Resumo!B195,'Direitos Creditórios'!A:A)</f>
        <v>0</v>
      </c>
      <c r="D195" s="5">
        <f t="shared" si="5"/>
        <v>0</v>
      </c>
    </row>
    <row r="196" spans="2:4" hidden="1" x14ac:dyDescent="0.3">
      <c r="B196" s="12">
        <v>44440</v>
      </c>
      <c r="C196" s="5">
        <f>+SUMIF('Direitos Creditórios'!B:B,Resumo!B196,'Direitos Creditórios'!A:A)</f>
        <v>0</v>
      </c>
      <c r="D196" s="5">
        <f t="shared" ref="D196:D259" si="6">+C196*6%</f>
        <v>0</v>
      </c>
    </row>
    <row r="197" spans="2:4" hidden="1" x14ac:dyDescent="0.3">
      <c r="B197" s="12">
        <v>44441</v>
      </c>
      <c r="C197" s="5">
        <f>+SUMIF('Direitos Creditórios'!B:B,Resumo!B197,'Direitos Creditórios'!A:A)</f>
        <v>0</v>
      </c>
      <c r="D197" s="5">
        <f t="shared" si="6"/>
        <v>0</v>
      </c>
    </row>
    <row r="198" spans="2:4" hidden="1" x14ac:dyDescent="0.3">
      <c r="B198" s="12">
        <v>44442</v>
      </c>
      <c r="C198" s="5">
        <f>+SUMIF('Direitos Creditórios'!B:B,Resumo!B198,'Direitos Creditórios'!A:A)</f>
        <v>0</v>
      </c>
      <c r="D198" s="5">
        <f t="shared" si="6"/>
        <v>0</v>
      </c>
    </row>
    <row r="199" spans="2:4" hidden="1" x14ac:dyDescent="0.3">
      <c r="B199" s="12">
        <v>44445</v>
      </c>
      <c r="C199" s="5">
        <f>+SUMIF('Direitos Creditórios'!B:B,Resumo!B199,'Direitos Creditórios'!A:A)</f>
        <v>0</v>
      </c>
      <c r="D199" s="5">
        <f t="shared" si="6"/>
        <v>0</v>
      </c>
    </row>
    <row r="200" spans="2:4" hidden="1" x14ac:dyDescent="0.3">
      <c r="B200" s="12">
        <v>44447</v>
      </c>
      <c r="C200" s="5">
        <f>+SUMIF('Direitos Creditórios'!B:B,Resumo!B200,'Direitos Creditórios'!A:A)</f>
        <v>0</v>
      </c>
      <c r="D200" s="5">
        <f t="shared" si="6"/>
        <v>0</v>
      </c>
    </row>
    <row r="201" spans="2:4" hidden="1" x14ac:dyDescent="0.3">
      <c r="B201" s="12">
        <v>44448</v>
      </c>
      <c r="C201" s="5">
        <f>+SUMIF('Direitos Creditórios'!B:B,Resumo!B201,'Direitos Creditórios'!A:A)</f>
        <v>0</v>
      </c>
      <c r="D201" s="5">
        <f t="shared" si="6"/>
        <v>0</v>
      </c>
    </row>
    <row r="202" spans="2:4" hidden="1" x14ac:dyDescent="0.3">
      <c r="B202" s="12">
        <v>44449</v>
      </c>
      <c r="C202" s="5">
        <f>+SUMIF('Direitos Creditórios'!B:B,Resumo!B202,'Direitos Creditórios'!A:A)</f>
        <v>0</v>
      </c>
      <c r="D202" s="5">
        <f t="shared" si="6"/>
        <v>0</v>
      </c>
    </row>
    <row r="203" spans="2:4" hidden="1" x14ac:dyDescent="0.3">
      <c r="B203" s="12">
        <v>44452</v>
      </c>
      <c r="C203" s="5">
        <f>+SUMIF('Direitos Creditórios'!B:B,Resumo!B203,'Direitos Creditórios'!A:A)</f>
        <v>0</v>
      </c>
      <c r="D203" s="5">
        <f t="shared" si="6"/>
        <v>0</v>
      </c>
    </row>
    <row r="204" spans="2:4" hidden="1" x14ac:dyDescent="0.3">
      <c r="B204" s="12">
        <v>44453</v>
      </c>
      <c r="C204" s="5">
        <f>+SUMIF('Direitos Creditórios'!B:B,Resumo!B204,'Direitos Creditórios'!A:A)</f>
        <v>0</v>
      </c>
      <c r="D204" s="5">
        <f t="shared" si="6"/>
        <v>0</v>
      </c>
    </row>
    <row r="205" spans="2:4" hidden="1" x14ac:dyDescent="0.3">
      <c r="B205" s="12">
        <v>44454</v>
      </c>
      <c r="C205" s="5">
        <f>+SUMIF('Direitos Creditórios'!B:B,Resumo!B205,'Direitos Creditórios'!A:A)</f>
        <v>0</v>
      </c>
      <c r="D205" s="5">
        <f t="shared" si="6"/>
        <v>0</v>
      </c>
    </row>
    <row r="206" spans="2:4" hidden="1" x14ac:dyDescent="0.3">
      <c r="B206" s="12">
        <v>44455</v>
      </c>
      <c r="C206" s="5">
        <f>+SUMIF('Direitos Creditórios'!B:B,Resumo!B206,'Direitos Creditórios'!A:A)</f>
        <v>0</v>
      </c>
      <c r="D206" s="5">
        <f t="shared" si="6"/>
        <v>0</v>
      </c>
    </row>
    <row r="207" spans="2:4" hidden="1" x14ac:dyDescent="0.3">
      <c r="B207" s="12">
        <v>44456</v>
      </c>
      <c r="C207" s="5">
        <f>+SUMIF('Direitos Creditórios'!B:B,Resumo!B207,'Direitos Creditórios'!A:A)</f>
        <v>0</v>
      </c>
      <c r="D207" s="5">
        <f t="shared" si="6"/>
        <v>0</v>
      </c>
    </row>
    <row r="208" spans="2:4" hidden="1" x14ac:dyDescent="0.3">
      <c r="B208" s="12">
        <v>44459</v>
      </c>
      <c r="C208" s="5">
        <f>+SUMIF('Direitos Creditórios'!B:B,Resumo!B208,'Direitos Creditórios'!A:A)</f>
        <v>0</v>
      </c>
      <c r="D208" s="5">
        <f t="shared" si="6"/>
        <v>0</v>
      </c>
    </row>
    <row r="209" spans="2:4" hidden="1" x14ac:dyDescent="0.3">
      <c r="B209" s="12">
        <v>44460</v>
      </c>
      <c r="C209" s="5">
        <f>+SUMIF('Direitos Creditórios'!B:B,Resumo!B209,'Direitos Creditórios'!A:A)</f>
        <v>0</v>
      </c>
      <c r="D209" s="5">
        <f t="shared" si="6"/>
        <v>0</v>
      </c>
    </row>
    <row r="210" spans="2:4" hidden="1" x14ac:dyDescent="0.3">
      <c r="B210" s="12">
        <v>44461</v>
      </c>
      <c r="C210" s="5">
        <f>+SUMIF('Direitos Creditórios'!B:B,Resumo!B210,'Direitos Creditórios'!A:A)</f>
        <v>0</v>
      </c>
      <c r="D210" s="5">
        <f t="shared" si="6"/>
        <v>0</v>
      </c>
    </row>
    <row r="211" spans="2:4" hidden="1" x14ac:dyDescent="0.3">
      <c r="B211" s="12">
        <v>44462</v>
      </c>
      <c r="C211" s="5">
        <f>+SUMIF('Direitos Creditórios'!B:B,Resumo!B211,'Direitos Creditórios'!A:A)</f>
        <v>0</v>
      </c>
      <c r="D211" s="5">
        <f t="shared" si="6"/>
        <v>0</v>
      </c>
    </row>
    <row r="212" spans="2:4" hidden="1" x14ac:dyDescent="0.3">
      <c r="B212" s="12">
        <v>44463</v>
      </c>
      <c r="C212" s="5">
        <f>+SUMIF('Direitos Creditórios'!B:B,Resumo!B212,'Direitos Creditórios'!A:A)</f>
        <v>0</v>
      </c>
      <c r="D212" s="5">
        <f t="shared" si="6"/>
        <v>0</v>
      </c>
    </row>
    <row r="213" spans="2:4" hidden="1" x14ac:dyDescent="0.3">
      <c r="B213" s="12">
        <v>44466</v>
      </c>
      <c r="C213" s="5">
        <f>+SUMIF('Direitos Creditórios'!B:B,Resumo!B213,'Direitos Creditórios'!A:A)</f>
        <v>0</v>
      </c>
      <c r="D213" s="5">
        <f t="shared" si="6"/>
        <v>0</v>
      </c>
    </row>
    <row r="214" spans="2:4" hidden="1" x14ac:dyDescent="0.3">
      <c r="B214" s="12">
        <v>44467</v>
      </c>
      <c r="C214" s="5">
        <f>+SUMIF('Direitos Creditórios'!B:B,Resumo!B214,'Direitos Creditórios'!A:A)</f>
        <v>0</v>
      </c>
      <c r="D214" s="5">
        <f t="shared" si="6"/>
        <v>0</v>
      </c>
    </row>
    <row r="215" spans="2:4" hidden="1" x14ac:dyDescent="0.3">
      <c r="B215" s="12">
        <v>44468</v>
      </c>
      <c r="C215" s="5">
        <f>+SUMIF('Direitos Creditórios'!B:B,Resumo!B215,'Direitos Creditórios'!A:A)</f>
        <v>0</v>
      </c>
      <c r="D215" s="5">
        <f t="shared" si="6"/>
        <v>0</v>
      </c>
    </row>
    <row r="216" spans="2:4" hidden="1" x14ac:dyDescent="0.3">
      <c r="B216" s="12">
        <v>44469</v>
      </c>
      <c r="C216" s="5">
        <f>+SUMIF('Direitos Creditórios'!B:B,Resumo!B216,'Direitos Creditórios'!A:A)</f>
        <v>0</v>
      </c>
      <c r="D216" s="5">
        <f t="shared" si="6"/>
        <v>0</v>
      </c>
    </row>
    <row r="217" spans="2:4" hidden="1" x14ac:dyDescent="0.3">
      <c r="B217" s="12">
        <v>44470</v>
      </c>
      <c r="C217" s="5">
        <f>+SUMIF('Direitos Creditórios'!B:B,Resumo!B217,'Direitos Creditórios'!A:A)</f>
        <v>0</v>
      </c>
      <c r="D217" s="5">
        <f t="shared" si="6"/>
        <v>0</v>
      </c>
    </row>
    <row r="218" spans="2:4" hidden="1" x14ac:dyDescent="0.3">
      <c r="B218" s="12">
        <v>44473</v>
      </c>
      <c r="C218" s="5">
        <f>+SUMIF('Direitos Creditórios'!B:B,Resumo!B218,'Direitos Creditórios'!A:A)</f>
        <v>0</v>
      </c>
      <c r="D218" s="5">
        <f t="shared" si="6"/>
        <v>0</v>
      </c>
    </row>
    <row r="219" spans="2:4" hidden="1" x14ac:dyDescent="0.3">
      <c r="B219" s="12">
        <v>44474</v>
      </c>
      <c r="C219" s="5">
        <f>+SUMIF('Direitos Creditórios'!B:B,Resumo!B219,'Direitos Creditórios'!A:A)</f>
        <v>0</v>
      </c>
      <c r="D219" s="5">
        <f t="shared" si="6"/>
        <v>0</v>
      </c>
    </row>
    <row r="220" spans="2:4" hidden="1" x14ac:dyDescent="0.3">
      <c r="B220" s="12">
        <v>44475</v>
      </c>
      <c r="C220" s="5">
        <f>+SUMIF('Direitos Creditórios'!B:B,Resumo!B220,'Direitos Creditórios'!A:A)</f>
        <v>0</v>
      </c>
      <c r="D220" s="5">
        <f t="shared" si="6"/>
        <v>0</v>
      </c>
    </row>
    <row r="221" spans="2:4" hidden="1" x14ac:dyDescent="0.3">
      <c r="B221" s="12">
        <v>44476</v>
      </c>
      <c r="C221" s="5">
        <f>+SUMIF('Direitos Creditórios'!B:B,Resumo!B221,'Direitos Creditórios'!A:A)</f>
        <v>0</v>
      </c>
      <c r="D221" s="5">
        <f t="shared" si="6"/>
        <v>0</v>
      </c>
    </row>
    <row r="222" spans="2:4" hidden="1" x14ac:dyDescent="0.3">
      <c r="B222" s="12">
        <v>44477</v>
      </c>
      <c r="C222" s="5">
        <f>+SUMIF('Direitos Creditórios'!B:B,Resumo!B222,'Direitos Creditórios'!A:A)</f>
        <v>0</v>
      </c>
      <c r="D222" s="5">
        <f t="shared" si="6"/>
        <v>0</v>
      </c>
    </row>
    <row r="223" spans="2:4" hidden="1" x14ac:dyDescent="0.3">
      <c r="B223" s="12">
        <v>44480</v>
      </c>
      <c r="C223" s="5">
        <f>+SUMIF('Direitos Creditórios'!B:B,Resumo!B223,'Direitos Creditórios'!A:A)</f>
        <v>0</v>
      </c>
      <c r="D223" s="5">
        <f t="shared" si="6"/>
        <v>0</v>
      </c>
    </row>
    <row r="224" spans="2:4" hidden="1" x14ac:dyDescent="0.3">
      <c r="B224" s="12">
        <v>44482</v>
      </c>
      <c r="C224" s="5">
        <f>+SUMIF('Direitos Creditórios'!B:B,Resumo!B224,'Direitos Creditórios'!A:A)</f>
        <v>0</v>
      </c>
      <c r="D224" s="5">
        <f t="shared" si="6"/>
        <v>0</v>
      </c>
    </row>
    <row r="225" spans="2:4" hidden="1" x14ac:dyDescent="0.3">
      <c r="B225" s="12">
        <v>44483</v>
      </c>
      <c r="C225" s="5">
        <f>+SUMIF('Direitos Creditórios'!B:B,Resumo!B225,'Direitos Creditórios'!A:A)</f>
        <v>0</v>
      </c>
      <c r="D225" s="5">
        <f t="shared" si="6"/>
        <v>0</v>
      </c>
    </row>
    <row r="226" spans="2:4" hidden="1" x14ac:dyDescent="0.3">
      <c r="B226" s="12">
        <v>44484</v>
      </c>
      <c r="C226" s="5">
        <f>+SUMIF('Direitos Creditórios'!B:B,Resumo!B226,'Direitos Creditórios'!A:A)</f>
        <v>0</v>
      </c>
      <c r="D226" s="5">
        <f t="shared" si="6"/>
        <v>0</v>
      </c>
    </row>
    <row r="227" spans="2:4" hidden="1" x14ac:dyDescent="0.3">
      <c r="B227" s="12">
        <v>44487</v>
      </c>
      <c r="C227" s="5">
        <f>+SUMIF('Direitos Creditórios'!B:B,Resumo!B227,'Direitos Creditórios'!A:A)</f>
        <v>0</v>
      </c>
      <c r="D227" s="5">
        <f t="shared" si="6"/>
        <v>0</v>
      </c>
    </row>
    <row r="228" spans="2:4" hidden="1" x14ac:dyDescent="0.3">
      <c r="B228" s="12">
        <v>44488</v>
      </c>
      <c r="C228" s="5">
        <f>+SUMIF('Direitos Creditórios'!B:B,Resumo!B228,'Direitos Creditórios'!A:A)</f>
        <v>0</v>
      </c>
      <c r="D228" s="5">
        <f t="shared" si="6"/>
        <v>0</v>
      </c>
    </row>
    <row r="229" spans="2:4" hidden="1" x14ac:dyDescent="0.3">
      <c r="B229" s="12">
        <v>44489</v>
      </c>
      <c r="C229" s="5">
        <f>+SUMIF('Direitos Creditórios'!B:B,Resumo!B229,'Direitos Creditórios'!A:A)</f>
        <v>0</v>
      </c>
      <c r="D229" s="5">
        <f t="shared" si="6"/>
        <v>0</v>
      </c>
    </row>
    <row r="230" spans="2:4" hidden="1" x14ac:dyDescent="0.3">
      <c r="B230" s="12">
        <v>44490</v>
      </c>
      <c r="C230" s="5">
        <f>+SUMIF('Direitos Creditórios'!B:B,Resumo!B230,'Direitos Creditórios'!A:A)</f>
        <v>0</v>
      </c>
      <c r="D230" s="5">
        <f t="shared" si="6"/>
        <v>0</v>
      </c>
    </row>
    <row r="231" spans="2:4" hidden="1" x14ac:dyDescent="0.3">
      <c r="B231" s="12">
        <v>44491</v>
      </c>
      <c r="C231" s="5">
        <f>+SUMIF('Direitos Creditórios'!B:B,Resumo!B231,'Direitos Creditórios'!A:A)</f>
        <v>0</v>
      </c>
      <c r="D231" s="5">
        <f t="shared" si="6"/>
        <v>0</v>
      </c>
    </row>
    <row r="232" spans="2:4" hidden="1" x14ac:dyDescent="0.3">
      <c r="B232" s="12">
        <v>44494</v>
      </c>
      <c r="C232" s="5">
        <f>+SUMIF('Direitos Creditórios'!B:B,Resumo!B232,'Direitos Creditórios'!A:A)</f>
        <v>0</v>
      </c>
      <c r="D232" s="5">
        <f t="shared" si="6"/>
        <v>0</v>
      </c>
    </row>
    <row r="233" spans="2:4" hidden="1" x14ac:dyDescent="0.3">
      <c r="B233" s="12">
        <v>44495</v>
      </c>
      <c r="C233" s="5">
        <f>+SUMIF('Direitos Creditórios'!B:B,Resumo!B233,'Direitos Creditórios'!A:A)</f>
        <v>0</v>
      </c>
      <c r="D233" s="5">
        <f t="shared" si="6"/>
        <v>0</v>
      </c>
    </row>
    <row r="234" spans="2:4" hidden="1" x14ac:dyDescent="0.3">
      <c r="B234" s="12">
        <v>44496</v>
      </c>
      <c r="C234" s="5">
        <f>+SUMIF('Direitos Creditórios'!B:B,Resumo!B234,'Direitos Creditórios'!A:A)</f>
        <v>0</v>
      </c>
      <c r="D234" s="5">
        <f t="shared" si="6"/>
        <v>0</v>
      </c>
    </row>
    <row r="235" spans="2:4" hidden="1" x14ac:dyDescent="0.3">
      <c r="B235" s="12">
        <v>44497</v>
      </c>
      <c r="C235" s="5">
        <f>+SUMIF('Direitos Creditórios'!B:B,Resumo!B235,'Direitos Creditórios'!A:A)</f>
        <v>0</v>
      </c>
      <c r="D235" s="5">
        <f t="shared" si="6"/>
        <v>0</v>
      </c>
    </row>
    <row r="236" spans="2:4" hidden="1" x14ac:dyDescent="0.3">
      <c r="B236" s="12">
        <v>44498</v>
      </c>
      <c r="C236" s="5">
        <f>+SUMIF('Direitos Creditórios'!B:B,Resumo!B236,'Direitos Creditórios'!A:A)</f>
        <v>0</v>
      </c>
      <c r="D236" s="5">
        <f t="shared" si="6"/>
        <v>0</v>
      </c>
    </row>
    <row r="237" spans="2:4" hidden="1" x14ac:dyDescent="0.3">
      <c r="B237" s="12">
        <v>44501</v>
      </c>
      <c r="C237" s="5">
        <f>+SUMIF('Direitos Creditórios'!B:B,Resumo!B237,'Direitos Creditórios'!A:A)</f>
        <v>0</v>
      </c>
      <c r="D237" s="5">
        <f t="shared" si="6"/>
        <v>0</v>
      </c>
    </row>
    <row r="238" spans="2:4" hidden="1" x14ac:dyDescent="0.3">
      <c r="B238" s="12">
        <v>44503</v>
      </c>
      <c r="C238" s="5">
        <f>+SUMIF('Direitos Creditórios'!B:B,Resumo!B238,'Direitos Creditórios'!A:A)</f>
        <v>0</v>
      </c>
      <c r="D238" s="5">
        <f t="shared" si="6"/>
        <v>0</v>
      </c>
    </row>
    <row r="239" spans="2:4" hidden="1" x14ac:dyDescent="0.3">
      <c r="B239" s="12">
        <v>44504</v>
      </c>
      <c r="C239" s="5">
        <f>+SUMIF('Direitos Creditórios'!B:B,Resumo!B239,'Direitos Creditórios'!A:A)</f>
        <v>0</v>
      </c>
      <c r="D239" s="5">
        <f t="shared" si="6"/>
        <v>0</v>
      </c>
    </row>
    <row r="240" spans="2:4" hidden="1" x14ac:dyDescent="0.3">
      <c r="B240" s="12">
        <v>44505</v>
      </c>
      <c r="C240" s="5">
        <f>+SUMIF('Direitos Creditórios'!B:B,Resumo!B240,'Direitos Creditórios'!A:A)</f>
        <v>0</v>
      </c>
      <c r="D240" s="5">
        <f t="shared" si="6"/>
        <v>0</v>
      </c>
    </row>
    <row r="241" spans="2:4" hidden="1" x14ac:dyDescent="0.3">
      <c r="B241" s="12">
        <v>44508</v>
      </c>
      <c r="C241" s="5">
        <f>+SUMIF('Direitos Creditórios'!B:B,Resumo!B241,'Direitos Creditórios'!A:A)</f>
        <v>0</v>
      </c>
      <c r="D241" s="5">
        <f t="shared" si="6"/>
        <v>0</v>
      </c>
    </row>
    <row r="242" spans="2:4" hidden="1" x14ac:dyDescent="0.3">
      <c r="B242" s="12">
        <v>44509</v>
      </c>
      <c r="C242" s="5">
        <f>+SUMIF('Direitos Creditórios'!B:B,Resumo!B242,'Direitos Creditórios'!A:A)</f>
        <v>0</v>
      </c>
      <c r="D242" s="5">
        <f t="shared" si="6"/>
        <v>0</v>
      </c>
    </row>
    <row r="243" spans="2:4" hidden="1" x14ac:dyDescent="0.3">
      <c r="B243" s="12">
        <v>44510</v>
      </c>
      <c r="C243" s="5">
        <f>+SUMIF('Direitos Creditórios'!B:B,Resumo!B243,'Direitos Creditórios'!A:A)</f>
        <v>0</v>
      </c>
      <c r="D243" s="5">
        <f t="shared" si="6"/>
        <v>0</v>
      </c>
    </row>
    <row r="244" spans="2:4" hidden="1" x14ac:dyDescent="0.3">
      <c r="B244" s="12">
        <v>44511</v>
      </c>
      <c r="C244" s="5">
        <f>+SUMIF('Direitos Creditórios'!B:B,Resumo!B244,'Direitos Creditórios'!A:A)</f>
        <v>0</v>
      </c>
      <c r="D244" s="5">
        <f t="shared" si="6"/>
        <v>0</v>
      </c>
    </row>
    <row r="245" spans="2:4" hidden="1" x14ac:dyDescent="0.3">
      <c r="B245" s="12">
        <v>44512</v>
      </c>
      <c r="C245" s="5">
        <f>+SUMIF('Direitos Creditórios'!B:B,Resumo!B245,'Direitos Creditórios'!A:A)</f>
        <v>0</v>
      </c>
      <c r="D245" s="5">
        <f t="shared" si="6"/>
        <v>0</v>
      </c>
    </row>
    <row r="246" spans="2:4" hidden="1" x14ac:dyDescent="0.3">
      <c r="B246" s="12">
        <v>44516</v>
      </c>
      <c r="C246" s="5">
        <f>+SUMIF('Direitos Creditórios'!B:B,Resumo!B246,'Direitos Creditórios'!A:A)</f>
        <v>0</v>
      </c>
      <c r="D246" s="5">
        <f t="shared" si="6"/>
        <v>0</v>
      </c>
    </row>
    <row r="247" spans="2:4" hidden="1" x14ac:dyDescent="0.3">
      <c r="B247" s="12">
        <v>44517</v>
      </c>
      <c r="C247" s="5">
        <f>+SUMIF('Direitos Creditórios'!B:B,Resumo!B247,'Direitos Creditórios'!A:A)</f>
        <v>0</v>
      </c>
      <c r="D247" s="5">
        <f t="shared" si="6"/>
        <v>0</v>
      </c>
    </row>
    <row r="248" spans="2:4" hidden="1" x14ac:dyDescent="0.3">
      <c r="B248" s="12">
        <v>44518</v>
      </c>
      <c r="C248" s="5">
        <f>+SUMIF('Direitos Creditórios'!B:B,Resumo!B248,'Direitos Creditórios'!A:A)</f>
        <v>0</v>
      </c>
      <c r="D248" s="5">
        <f t="shared" si="6"/>
        <v>0</v>
      </c>
    </row>
    <row r="249" spans="2:4" hidden="1" x14ac:dyDescent="0.3">
      <c r="B249" s="12">
        <v>44519</v>
      </c>
      <c r="C249" s="5">
        <f>+SUMIF('Direitos Creditórios'!B:B,Resumo!B249,'Direitos Creditórios'!A:A)</f>
        <v>0</v>
      </c>
      <c r="D249" s="5">
        <f t="shared" si="6"/>
        <v>0</v>
      </c>
    </row>
    <row r="250" spans="2:4" hidden="1" x14ac:dyDescent="0.3">
      <c r="B250" s="12">
        <v>44522</v>
      </c>
      <c r="C250" s="5">
        <f>+SUMIF('Direitos Creditórios'!B:B,Resumo!B250,'Direitos Creditórios'!A:A)</f>
        <v>0</v>
      </c>
      <c r="D250" s="5">
        <f t="shared" si="6"/>
        <v>0</v>
      </c>
    </row>
    <row r="251" spans="2:4" hidden="1" x14ac:dyDescent="0.3">
      <c r="B251" s="12">
        <v>44523</v>
      </c>
      <c r="C251" s="5">
        <f>+SUMIF('Direitos Creditórios'!B:B,Resumo!B251,'Direitos Creditórios'!A:A)</f>
        <v>0</v>
      </c>
      <c r="D251" s="5">
        <f t="shared" si="6"/>
        <v>0</v>
      </c>
    </row>
    <row r="252" spans="2:4" hidden="1" x14ac:dyDescent="0.3">
      <c r="B252" s="12">
        <v>44524</v>
      </c>
      <c r="C252" s="5">
        <f>+SUMIF('Direitos Creditórios'!B:B,Resumo!B252,'Direitos Creditórios'!A:A)</f>
        <v>0</v>
      </c>
      <c r="D252" s="5">
        <f t="shared" si="6"/>
        <v>0</v>
      </c>
    </row>
    <row r="253" spans="2:4" hidden="1" x14ac:dyDescent="0.3">
      <c r="B253" s="12">
        <v>44525</v>
      </c>
      <c r="C253" s="5">
        <f>+SUMIF('Direitos Creditórios'!B:B,Resumo!B253,'Direitos Creditórios'!A:A)</f>
        <v>0</v>
      </c>
      <c r="D253" s="5">
        <f t="shared" si="6"/>
        <v>0</v>
      </c>
    </row>
    <row r="254" spans="2:4" hidden="1" x14ac:dyDescent="0.3">
      <c r="B254" s="12">
        <v>44526</v>
      </c>
      <c r="C254" s="5">
        <f>+SUMIF('Direitos Creditórios'!B:B,Resumo!B254,'Direitos Creditórios'!A:A)</f>
        <v>0</v>
      </c>
      <c r="D254" s="5">
        <f t="shared" si="6"/>
        <v>0</v>
      </c>
    </row>
    <row r="255" spans="2:4" hidden="1" x14ac:dyDescent="0.3">
      <c r="B255" s="12">
        <v>44529</v>
      </c>
      <c r="C255" s="5">
        <f>+SUMIF('Direitos Creditórios'!B:B,Resumo!B255,'Direitos Creditórios'!A:A)</f>
        <v>0</v>
      </c>
      <c r="D255" s="5">
        <f t="shared" si="6"/>
        <v>0</v>
      </c>
    </row>
    <row r="256" spans="2:4" hidden="1" x14ac:dyDescent="0.3">
      <c r="B256" s="12">
        <v>44530</v>
      </c>
      <c r="C256" s="5">
        <f>+SUMIF('Direitos Creditórios'!B:B,Resumo!B256,'Direitos Creditórios'!A:A)</f>
        <v>0</v>
      </c>
      <c r="D256" s="5">
        <f t="shared" si="6"/>
        <v>0</v>
      </c>
    </row>
    <row r="257" spans="2:4" hidden="1" x14ac:dyDescent="0.3">
      <c r="B257" s="12">
        <v>44531</v>
      </c>
      <c r="C257" s="5">
        <f>+SUMIF('Direitos Creditórios'!B:B,Resumo!B257,'Direitos Creditórios'!A:A)</f>
        <v>0</v>
      </c>
      <c r="D257" s="5">
        <f t="shared" si="6"/>
        <v>0</v>
      </c>
    </row>
    <row r="258" spans="2:4" hidden="1" x14ac:dyDescent="0.3">
      <c r="B258" s="12">
        <v>44532</v>
      </c>
      <c r="C258" s="5">
        <f>+SUMIF('Direitos Creditórios'!B:B,Resumo!B258,'Direitos Creditórios'!A:A)</f>
        <v>0</v>
      </c>
      <c r="D258" s="5">
        <f t="shared" si="6"/>
        <v>0</v>
      </c>
    </row>
    <row r="259" spans="2:4" hidden="1" x14ac:dyDescent="0.3">
      <c r="B259" s="12">
        <v>44533</v>
      </c>
      <c r="C259" s="5">
        <f>+SUMIF('Direitos Creditórios'!B:B,Resumo!B259,'Direitos Creditórios'!A:A)</f>
        <v>0</v>
      </c>
      <c r="D259" s="5">
        <f t="shared" si="6"/>
        <v>0</v>
      </c>
    </row>
    <row r="260" spans="2:4" hidden="1" x14ac:dyDescent="0.3">
      <c r="B260" s="12">
        <v>44536</v>
      </c>
      <c r="C260" s="5">
        <f>+SUMIF('Direitos Creditórios'!B:B,Resumo!B260,'Direitos Creditórios'!A:A)</f>
        <v>0</v>
      </c>
      <c r="D260" s="5">
        <f t="shared" ref="D260:D323" si="7">+C260*6%</f>
        <v>0</v>
      </c>
    </row>
    <row r="261" spans="2:4" hidden="1" x14ac:dyDescent="0.3">
      <c r="B261" s="12">
        <v>44537</v>
      </c>
      <c r="C261" s="5">
        <f>+SUMIF('Direitos Creditórios'!B:B,Resumo!B261,'Direitos Creditórios'!A:A)</f>
        <v>0</v>
      </c>
      <c r="D261" s="5">
        <f t="shared" si="7"/>
        <v>0</v>
      </c>
    </row>
    <row r="262" spans="2:4" hidden="1" x14ac:dyDescent="0.3">
      <c r="B262" s="12">
        <v>44538</v>
      </c>
      <c r="C262" s="5">
        <f>+SUMIF('Direitos Creditórios'!B:B,Resumo!B262,'Direitos Creditórios'!A:A)</f>
        <v>0</v>
      </c>
      <c r="D262" s="5">
        <f t="shared" si="7"/>
        <v>0</v>
      </c>
    </row>
    <row r="263" spans="2:4" hidden="1" x14ac:dyDescent="0.3">
      <c r="B263" s="12">
        <v>44539</v>
      </c>
      <c r="C263" s="5">
        <f>+SUMIF('Direitos Creditórios'!B:B,Resumo!B263,'Direitos Creditórios'!A:A)</f>
        <v>0</v>
      </c>
      <c r="D263" s="5">
        <f t="shared" si="7"/>
        <v>0</v>
      </c>
    </row>
    <row r="264" spans="2:4" hidden="1" x14ac:dyDescent="0.3">
      <c r="B264" s="12">
        <v>44540</v>
      </c>
      <c r="C264" s="5">
        <f>+SUMIF('Direitos Creditórios'!B:B,Resumo!B264,'Direitos Creditórios'!A:A)</f>
        <v>0</v>
      </c>
      <c r="D264" s="5">
        <f t="shared" si="7"/>
        <v>0</v>
      </c>
    </row>
    <row r="265" spans="2:4" hidden="1" x14ac:dyDescent="0.3">
      <c r="B265" s="12">
        <v>44543</v>
      </c>
      <c r="C265" s="5">
        <f>+SUMIF('Direitos Creditórios'!B:B,Resumo!B265,'Direitos Creditórios'!A:A)</f>
        <v>0</v>
      </c>
      <c r="D265" s="5">
        <f t="shared" si="7"/>
        <v>0</v>
      </c>
    </row>
    <row r="266" spans="2:4" hidden="1" x14ac:dyDescent="0.3">
      <c r="B266" s="12">
        <v>44544</v>
      </c>
      <c r="C266" s="5">
        <f>+SUMIF('Direitos Creditórios'!B:B,Resumo!B266,'Direitos Creditórios'!A:A)</f>
        <v>0</v>
      </c>
      <c r="D266" s="5">
        <f t="shared" si="7"/>
        <v>0</v>
      </c>
    </row>
    <row r="267" spans="2:4" hidden="1" x14ac:dyDescent="0.3">
      <c r="B267" s="12">
        <v>44545</v>
      </c>
      <c r="C267" s="5">
        <f>+SUMIF('Direitos Creditórios'!B:B,Resumo!B267,'Direitos Creditórios'!A:A)</f>
        <v>0</v>
      </c>
      <c r="D267" s="5">
        <f t="shared" si="7"/>
        <v>0</v>
      </c>
    </row>
    <row r="268" spans="2:4" hidden="1" x14ac:dyDescent="0.3">
      <c r="B268" s="12">
        <v>44546</v>
      </c>
      <c r="C268" s="5">
        <f>+SUMIF('Direitos Creditórios'!B:B,Resumo!B268,'Direitos Creditórios'!A:A)</f>
        <v>0</v>
      </c>
      <c r="D268" s="5">
        <f t="shared" si="7"/>
        <v>0</v>
      </c>
    </row>
    <row r="269" spans="2:4" hidden="1" x14ac:dyDescent="0.3">
      <c r="B269" s="12">
        <v>44547</v>
      </c>
      <c r="C269" s="5">
        <f>+SUMIF('Direitos Creditórios'!B:B,Resumo!B269,'Direitos Creditórios'!A:A)</f>
        <v>0</v>
      </c>
      <c r="D269" s="5">
        <f t="shared" si="7"/>
        <v>0</v>
      </c>
    </row>
    <row r="270" spans="2:4" hidden="1" x14ac:dyDescent="0.3">
      <c r="B270" s="12">
        <v>44550</v>
      </c>
      <c r="C270" s="5">
        <f>+SUMIF('Direitos Creditórios'!B:B,Resumo!B270,'Direitos Creditórios'!A:A)</f>
        <v>0</v>
      </c>
      <c r="D270" s="5">
        <f t="shared" si="7"/>
        <v>0</v>
      </c>
    </row>
    <row r="271" spans="2:4" hidden="1" x14ac:dyDescent="0.3">
      <c r="B271" s="12">
        <v>44551</v>
      </c>
      <c r="C271" s="5">
        <f>+SUMIF('Direitos Creditórios'!B:B,Resumo!B271,'Direitos Creditórios'!A:A)</f>
        <v>0</v>
      </c>
      <c r="D271" s="5">
        <f t="shared" si="7"/>
        <v>0</v>
      </c>
    </row>
    <row r="272" spans="2:4" hidden="1" x14ac:dyDescent="0.3">
      <c r="B272" s="12">
        <v>44552</v>
      </c>
      <c r="C272" s="5">
        <f>+SUMIF('Direitos Creditórios'!B:B,Resumo!B272,'Direitos Creditórios'!A:A)</f>
        <v>0</v>
      </c>
      <c r="D272" s="5">
        <f t="shared" si="7"/>
        <v>0</v>
      </c>
    </row>
    <row r="273" spans="2:4" hidden="1" x14ac:dyDescent="0.3">
      <c r="B273" s="12">
        <v>44553</v>
      </c>
      <c r="C273" s="5">
        <f>+SUMIF('Direitos Creditórios'!B:B,Resumo!B273,'Direitos Creditórios'!A:A)</f>
        <v>0</v>
      </c>
      <c r="D273" s="5">
        <f t="shared" si="7"/>
        <v>0</v>
      </c>
    </row>
    <row r="274" spans="2:4" hidden="1" x14ac:dyDescent="0.3">
      <c r="B274" s="12">
        <v>44554</v>
      </c>
      <c r="C274" s="5">
        <f>+SUMIF('Direitos Creditórios'!B:B,Resumo!B274,'Direitos Creditórios'!A:A)</f>
        <v>0</v>
      </c>
      <c r="D274" s="5">
        <f t="shared" si="7"/>
        <v>0</v>
      </c>
    </row>
    <row r="275" spans="2:4" hidden="1" x14ac:dyDescent="0.3">
      <c r="B275" s="12">
        <v>44557</v>
      </c>
      <c r="C275" s="5">
        <f>+SUMIF('Direitos Creditórios'!B:B,Resumo!B275,'Direitos Creditórios'!A:A)</f>
        <v>0</v>
      </c>
      <c r="D275" s="5">
        <f t="shared" si="7"/>
        <v>0</v>
      </c>
    </row>
    <row r="276" spans="2:4" hidden="1" x14ac:dyDescent="0.3">
      <c r="B276" s="12">
        <v>44558</v>
      </c>
      <c r="C276" s="5">
        <f>+SUMIF('Direitos Creditórios'!B:B,Resumo!B276,'Direitos Creditórios'!A:A)</f>
        <v>0</v>
      </c>
      <c r="D276" s="5">
        <f t="shared" si="7"/>
        <v>0</v>
      </c>
    </row>
    <row r="277" spans="2:4" hidden="1" x14ac:dyDescent="0.3">
      <c r="B277" s="12">
        <v>44559</v>
      </c>
      <c r="C277" s="5">
        <f>+SUMIF('Direitos Creditórios'!B:B,Resumo!B277,'Direitos Creditórios'!A:A)</f>
        <v>0</v>
      </c>
      <c r="D277" s="5">
        <f t="shared" si="7"/>
        <v>0</v>
      </c>
    </row>
    <row r="278" spans="2:4" hidden="1" x14ac:dyDescent="0.3">
      <c r="B278" s="12">
        <v>44560</v>
      </c>
      <c r="C278" s="5">
        <f>+SUMIF('Direitos Creditórios'!B:B,Resumo!B278,'Direitos Creditórios'!A:A)</f>
        <v>0</v>
      </c>
      <c r="D278" s="5">
        <f t="shared" si="7"/>
        <v>0</v>
      </c>
    </row>
    <row r="279" spans="2:4" hidden="1" x14ac:dyDescent="0.3">
      <c r="B279" s="12">
        <v>44561</v>
      </c>
      <c r="C279" s="5">
        <f>+SUMIF('Direitos Creditórios'!B:B,Resumo!B279,'Direitos Creditórios'!A:A)</f>
        <v>0</v>
      </c>
      <c r="D279" s="5">
        <f t="shared" si="7"/>
        <v>0</v>
      </c>
    </row>
    <row r="280" spans="2:4" hidden="1" x14ac:dyDescent="0.3">
      <c r="B280" s="12">
        <v>44564</v>
      </c>
      <c r="C280" s="5">
        <f>+SUMIF('Direitos Creditórios'!B:B,Resumo!B280,'Direitos Creditórios'!A:A)</f>
        <v>0</v>
      </c>
      <c r="D280" s="5">
        <f t="shared" si="7"/>
        <v>0</v>
      </c>
    </row>
    <row r="281" spans="2:4" hidden="1" x14ac:dyDescent="0.3">
      <c r="B281" s="12">
        <v>44565</v>
      </c>
      <c r="C281" s="5">
        <f>+SUMIF('Direitos Creditórios'!B:B,Resumo!B281,'Direitos Creditórios'!A:A)</f>
        <v>0</v>
      </c>
      <c r="D281" s="5">
        <f t="shared" si="7"/>
        <v>0</v>
      </c>
    </row>
    <row r="282" spans="2:4" hidden="1" x14ac:dyDescent="0.3">
      <c r="B282" s="12">
        <v>44566</v>
      </c>
      <c r="C282" s="5">
        <f>+SUMIF('Direitos Creditórios'!B:B,Resumo!B282,'Direitos Creditórios'!A:A)</f>
        <v>0</v>
      </c>
      <c r="D282" s="5">
        <f t="shared" si="7"/>
        <v>0</v>
      </c>
    </row>
    <row r="283" spans="2:4" hidden="1" x14ac:dyDescent="0.3">
      <c r="B283" s="12">
        <v>44567</v>
      </c>
      <c r="C283" s="5">
        <f>+SUMIF('Direitos Creditórios'!B:B,Resumo!B283,'Direitos Creditórios'!A:A)</f>
        <v>0</v>
      </c>
      <c r="D283" s="5">
        <f t="shared" si="7"/>
        <v>0</v>
      </c>
    </row>
    <row r="284" spans="2:4" hidden="1" x14ac:dyDescent="0.3">
      <c r="B284" s="12">
        <v>44568</v>
      </c>
      <c r="C284" s="5">
        <f>+SUMIF('Direitos Creditórios'!B:B,Resumo!B284,'Direitos Creditórios'!A:A)</f>
        <v>0</v>
      </c>
      <c r="D284" s="5">
        <f t="shared" si="7"/>
        <v>0</v>
      </c>
    </row>
    <row r="285" spans="2:4" hidden="1" x14ac:dyDescent="0.3">
      <c r="B285" s="12">
        <v>44571</v>
      </c>
      <c r="C285" s="5">
        <f>+SUMIF('Direitos Creditórios'!B:B,Resumo!B285,'Direitos Creditórios'!A:A)</f>
        <v>0</v>
      </c>
      <c r="D285" s="5">
        <f t="shared" si="7"/>
        <v>0</v>
      </c>
    </row>
    <row r="286" spans="2:4" hidden="1" x14ac:dyDescent="0.3">
      <c r="B286" s="12">
        <v>44572</v>
      </c>
      <c r="C286" s="5">
        <f>+SUMIF('Direitos Creditórios'!B:B,Resumo!B286,'Direitos Creditórios'!A:A)</f>
        <v>0</v>
      </c>
      <c r="D286" s="5">
        <f t="shared" si="7"/>
        <v>0</v>
      </c>
    </row>
    <row r="287" spans="2:4" hidden="1" x14ac:dyDescent="0.3">
      <c r="B287" s="12">
        <v>44573</v>
      </c>
      <c r="C287" s="5">
        <f>+SUMIF('Direitos Creditórios'!B:B,Resumo!B287,'Direitos Creditórios'!A:A)</f>
        <v>0</v>
      </c>
      <c r="D287" s="5">
        <f t="shared" si="7"/>
        <v>0</v>
      </c>
    </row>
    <row r="288" spans="2:4" hidden="1" x14ac:dyDescent="0.3">
      <c r="B288" s="12">
        <v>44574</v>
      </c>
      <c r="C288" s="5">
        <f>+SUMIF('Direitos Creditórios'!B:B,Resumo!B288,'Direitos Creditórios'!A:A)</f>
        <v>0</v>
      </c>
      <c r="D288" s="5">
        <f t="shared" si="7"/>
        <v>0</v>
      </c>
    </row>
    <row r="289" spans="2:4" hidden="1" x14ac:dyDescent="0.3">
      <c r="B289" s="12">
        <v>44575</v>
      </c>
      <c r="C289" s="5">
        <f>+SUMIF('Direitos Creditórios'!B:B,Resumo!B289,'Direitos Creditórios'!A:A)</f>
        <v>0</v>
      </c>
      <c r="D289" s="5">
        <f t="shared" si="7"/>
        <v>0</v>
      </c>
    </row>
    <row r="290" spans="2:4" hidden="1" x14ac:dyDescent="0.3">
      <c r="B290" s="12">
        <v>44578</v>
      </c>
      <c r="C290" s="5">
        <f>+SUMIF('Direitos Creditórios'!B:B,Resumo!B290,'Direitos Creditórios'!A:A)</f>
        <v>0</v>
      </c>
      <c r="D290" s="5">
        <f t="shared" si="7"/>
        <v>0</v>
      </c>
    </row>
    <row r="291" spans="2:4" hidden="1" x14ac:dyDescent="0.3">
      <c r="B291" s="12">
        <v>44579</v>
      </c>
      <c r="C291" s="5">
        <f>+SUMIF('Direitos Creditórios'!B:B,Resumo!B291,'Direitos Creditórios'!A:A)</f>
        <v>0</v>
      </c>
      <c r="D291" s="5">
        <f t="shared" si="7"/>
        <v>0</v>
      </c>
    </row>
    <row r="292" spans="2:4" hidden="1" x14ac:dyDescent="0.3">
      <c r="B292" s="12">
        <v>44580</v>
      </c>
      <c r="C292" s="5">
        <f>+SUMIF('Direitos Creditórios'!B:B,Resumo!B292,'Direitos Creditórios'!A:A)</f>
        <v>0</v>
      </c>
      <c r="D292" s="5">
        <f t="shared" si="7"/>
        <v>0</v>
      </c>
    </row>
    <row r="293" spans="2:4" hidden="1" x14ac:dyDescent="0.3">
      <c r="B293" s="12">
        <v>44581</v>
      </c>
      <c r="C293" s="5">
        <f>+SUMIF('Direitos Creditórios'!B:B,Resumo!B293,'Direitos Creditórios'!A:A)</f>
        <v>0</v>
      </c>
      <c r="D293" s="5">
        <f t="shared" si="7"/>
        <v>0</v>
      </c>
    </row>
    <row r="294" spans="2:4" hidden="1" x14ac:dyDescent="0.3">
      <c r="B294" s="12">
        <v>44582</v>
      </c>
      <c r="C294" s="5">
        <f>+SUMIF('Direitos Creditórios'!B:B,Resumo!B294,'Direitos Creditórios'!A:A)</f>
        <v>0</v>
      </c>
      <c r="D294" s="5">
        <f t="shared" si="7"/>
        <v>0</v>
      </c>
    </row>
    <row r="295" spans="2:4" hidden="1" x14ac:dyDescent="0.3">
      <c r="B295" s="12">
        <v>44585</v>
      </c>
      <c r="C295" s="5">
        <f>+SUMIF('Direitos Creditórios'!B:B,Resumo!B295,'Direitos Creditórios'!A:A)</f>
        <v>0</v>
      </c>
      <c r="D295" s="5">
        <f t="shared" si="7"/>
        <v>0</v>
      </c>
    </row>
    <row r="296" spans="2:4" hidden="1" x14ac:dyDescent="0.3">
      <c r="B296" s="12">
        <v>44586</v>
      </c>
      <c r="C296" s="5">
        <f>+SUMIF('Direitos Creditórios'!B:B,Resumo!B296,'Direitos Creditórios'!A:A)</f>
        <v>0</v>
      </c>
      <c r="D296" s="5">
        <f t="shared" si="7"/>
        <v>0</v>
      </c>
    </row>
    <row r="297" spans="2:4" hidden="1" x14ac:dyDescent="0.3">
      <c r="B297" s="12">
        <v>44587</v>
      </c>
      <c r="C297" s="5">
        <f>+SUMIF('Direitos Creditórios'!B:B,Resumo!B297,'Direitos Creditórios'!A:A)</f>
        <v>0</v>
      </c>
      <c r="D297" s="5">
        <f t="shared" si="7"/>
        <v>0</v>
      </c>
    </row>
    <row r="298" spans="2:4" hidden="1" x14ac:dyDescent="0.3">
      <c r="B298" s="12">
        <v>44588</v>
      </c>
      <c r="C298" s="5">
        <f>+SUMIF('Direitos Creditórios'!B:B,Resumo!B298,'Direitos Creditórios'!A:A)</f>
        <v>0</v>
      </c>
      <c r="D298" s="5">
        <f t="shared" si="7"/>
        <v>0</v>
      </c>
    </row>
    <row r="299" spans="2:4" hidden="1" x14ac:dyDescent="0.3">
      <c r="B299" s="12">
        <v>44589</v>
      </c>
      <c r="C299" s="5">
        <f>+SUMIF('Direitos Creditórios'!B:B,Resumo!B299,'Direitos Creditórios'!A:A)</f>
        <v>0</v>
      </c>
      <c r="D299" s="5">
        <f t="shared" si="7"/>
        <v>0</v>
      </c>
    </row>
    <row r="300" spans="2:4" hidden="1" x14ac:dyDescent="0.3">
      <c r="B300" s="12">
        <v>44592</v>
      </c>
      <c r="C300" s="5">
        <f>+SUMIF('Direitos Creditórios'!B:B,Resumo!B300,'Direitos Creditórios'!A:A)</f>
        <v>0</v>
      </c>
      <c r="D300" s="5">
        <f t="shared" si="7"/>
        <v>0</v>
      </c>
    </row>
    <row r="301" spans="2:4" hidden="1" x14ac:dyDescent="0.3">
      <c r="B301" s="12">
        <v>44593</v>
      </c>
      <c r="C301" s="5">
        <f>+SUMIF('Direitos Creditórios'!B:B,Resumo!B301,'Direitos Creditórios'!A:A)</f>
        <v>0</v>
      </c>
      <c r="D301" s="5">
        <f t="shared" si="7"/>
        <v>0</v>
      </c>
    </row>
    <row r="302" spans="2:4" hidden="1" x14ac:dyDescent="0.3">
      <c r="B302" s="12">
        <v>44594</v>
      </c>
      <c r="C302" s="5">
        <f>+SUMIF('Direitos Creditórios'!B:B,Resumo!B302,'Direitos Creditórios'!A:A)</f>
        <v>0</v>
      </c>
      <c r="D302" s="5">
        <f t="shared" si="7"/>
        <v>0</v>
      </c>
    </row>
    <row r="303" spans="2:4" hidden="1" x14ac:dyDescent="0.3">
      <c r="B303" s="12">
        <v>44595</v>
      </c>
      <c r="C303" s="5">
        <f>+SUMIF('Direitos Creditórios'!B:B,Resumo!B303,'Direitos Creditórios'!A:A)</f>
        <v>0</v>
      </c>
      <c r="D303" s="5">
        <f t="shared" si="7"/>
        <v>0</v>
      </c>
    </row>
    <row r="304" spans="2:4" hidden="1" x14ac:dyDescent="0.3">
      <c r="B304" s="12">
        <v>44596</v>
      </c>
      <c r="C304" s="5">
        <f>+SUMIF('Direitos Creditórios'!B:B,Resumo!B304,'Direitos Creditórios'!A:A)</f>
        <v>0</v>
      </c>
      <c r="D304" s="5">
        <f t="shared" si="7"/>
        <v>0</v>
      </c>
    </row>
    <row r="305" spans="2:4" hidden="1" x14ac:dyDescent="0.3">
      <c r="B305" s="12">
        <v>44599</v>
      </c>
      <c r="C305" s="5">
        <f>+SUMIF('Direitos Creditórios'!B:B,Resumo!B305,'Direitos Creditórios'!A:A)</f>
        <v>0</v>
      </c>
      <c r="D305" s="5">
        <f t="shared" si="7"/>
        <v>0</v>
      </c>
    </row>
    <row r="306" spans="2:4" hidden="1" x14ac:dyDescent="0.3">
      <c r="B306" s="12">
        <v>44600</v>
      </c>
      <c r="C306" s="5">
        <f>+SUMIF('Direitos Creditórios'!B:B,Resumo!B306,'Direitos Creditórios'!A:A)</f>
        <v>0</v>
      </c>
      <c r="D306" s="5">
        <f t="shared" si="7"/>
        <v>0</v>
      </c>
    </row>
    <row r="307" spans="2:4" hidden="1" x14ac:dyDescent="0.3">
      <c r="B307" s="12">
        <v>44601</v>
      </c>
      <c r="C307" s="5">
        <f>+SUMIF('Direitos Creditórios'!B:B,Resumo!B307,'Direitos Creditórios'!A:A)</f>
        <v>0</v>
      </c>
      <c r="D307" s="5">
        <f t="shared" si="7"/>
        <v>0</v>
      </c>
    </row>
    <row r="308" spans="2:4" hidden="1" x14ac:dyDescent="0.3">
      <c r="B308" s="12">
        <v>44602</v>
      </c>
      <c r="C308" s="5">
        <f>+SUMIF('Direitos Creditórios'!B:B,Resumo!B308,'Direitos Creditórios'!A:A)</f>
        <v>0</v>
      </c>
      <c r="D308" s="5">
        <f t="shared" si="7"/>
        <v>0</v>
      </c>
    </row>
    <row r="309" spans="2:4" hidden="1" x14ac:dyDescent="0.3">
      <c r="B309" s="12">
        <v>44603</v>
      </c>
      <c r="C309" s="5">
        <f>+SUMIF('Direitos Creditórios'!B:B,Resumo!B309,'Direitos Creditórios'!A:A)</f>
        <v>0</v>
      </c>
      <c r="D309" s="5">
        <f t="shared" si="7"/>
        <v>0</v>
      </c>
    </row>
    <row r="310" spans="2:4" hidden="1" x14ac:dyDescent="0.3">
      <c r="B310" s="12">
        <v>44606</v>
      </c>
      <c r="C310" s="5">
        <f>+SUMIF('Direitos Creditórios'!B:B,Resumo!B310,'Direitos Creditórios'!A:A)</f>
        <v>0</v>
      </c>
      <c r="D310" s="5">
        <f t="shared" si="7"/>
        <v>0</v>
      </c>
    </row>
    <row r="311" spans="2:4" hidden="1" x14ac:dyDescent="0.3">
      <c r="B311" s="12">
        <v>44607</v>
      </c>
      <c r="C311" s="5">
        <f>+SUMIF('Direitos Creditórios'!B:B,Resumo!B311,'Direitos Creditórios'!A:A)</f>
        <v>0</v>
      </c>
      <c r="D311" s="5">
        <f t="shared" si="7"/>
        <v>0</v>
      </c>
    </row>
    <row r="312" spans="2:4" hidden="1" x14ac:dyDescent="0.3">
      <c r="B312" s="12">
        <v>44608</v>
      </c>
      <c r="C312" s="5">
        <f>+SUMIF('Direitos Creditórios'!B:B,Resumo!B312,'Direitos Creditórios'!A:A)</f>
        <v>0</v>
      </c>
      <c r="D312" s="5">
        <f t="shared" si="7"/>
        <v>0</v>
      </c>
    </row>
    <row r="313" spans="2:4" hidden="1" x14ac:dyDescent="0.3">
      <c r="B313" s="12">
        <v>44609</v>
      </c>
      <c r="C313" s="5">
        <f>+SUMIF('Direitos Creditórios'!B:B,Resumo!B313,'Direitos Creditórios'!A:A)</f>
        <v>0</v>
      </c>
      <c r="D313" s="5">
        <f t="shared" si="7"/>
        <v>0</v>
      </c>
    </row>
    <row r="314" spans="2:4" hidden="1" x14ac:dyDescent="0.3">
      <c r="B314" s="12">
        <v>44610</v>
      </c>
      <c r="C314" s="5">
        <f>+SUMIF('Direitos Creditórios'!B:B,Resumo!B314,'Direitos Creditórios'!A:A)</f>
        <v>0</v>
      </c>
      <c r="D314" s="5">
        <f t="shared" si="7"/>
        <v>0</v>
      </c>
    </row>
    <row r="315" spans="2:4" hidden="1" x14ac:dyDescent="0.3">
      <c r="B315" s="12">
        <v>44613</v>
      </c>
      <c r="C315" s="5">
        <f>+SUMIF('Direitos Creditórios'!B:B,Resumo!B315,'Direitos Creditórios'!A:A)</f>
        <v>0</v>
      </c>
      <c r="D315" s="5">
        <f t="shared" si="7"/>
        <v>0</v>
      </c>
    </row>
    <row r="316" spans="2:4" hidden="1" x14ac:dyDescent="0.3">
      <c r="B316" s="12">
        <v>44614</v>
      </c>
      <c r="C316" s="5">
        <f>+SUMIF('Direitos Creditórios'!B:B,Resumo!B316,'Direitos Creditórios'!A:A)</f>
        <v>0</v>
      </c>
      <c r="D316" s="5">
        <f t="shared" si="7"/>
        <v>0</v>
      </c>
    </row>
    <row r="317" spans="2:4" hidden="1" x14ac:dyDescent="0.3">
      <c r="B317" s="12">
        <v>44615</v>
      </c>
      <c r="C317" s="5">
        <f>+SUMIF('Direitos Creditórios'!B:B,Resumo!B317,'Direitos Creditórios'!A:A)</f>
        <v>0</v>
      </c>
      <c r="D317" s="5">
        <f t="shared" si="7"/>
        <v>0</v>
      </c>
    </row>
    <row r="318" spans="2:4" hidden="1" x14ac:dyDescent="0.3">
      <c r="B318" s="12">
        <v>44616</v>
      </c>
      <c r="C318" s="5">
        <f>+SUMIF('Direitos Creditórios'!B:B,Resumo!B318,'Direitos Creditórios'!A:A)</f>
        <v>0</v>
      </c>
      <c r="D318" s="5">
        <f t="shared" si="7"/>
        <v>0</v>
      </c>
    </row>
    <row r="319" spans="2:4" hidden="1" x14ac:dyDescent="0.3">
      <c r="B319" s="12">
        <v>44617</v>
      </c>
      <c r="C319" s="5">
        <f>+SUMIF('Direitos Creditórios'!B:B,Resumo!B319,'Direitos Creditórios'!A:A)</f>
        <v>0</v>
      </c>
      <c r="D319" s="5">
        <f t="shared" si="7"/>
        <v>0</v>
      </c>
    </row>
    <row r="320" spans="2:4" hidden="1" x14ac:dyDescent="0.3">
      <c r="B320" s="12">
        <v>44622</v>
      </c>
      <c r="C320" s="5">
        <f>+SUMIF('Direitos Creditórios'!B:B,Resumo!B320,'Direitos Creditórios'!A:A)</f>
        <v>0</v>
      </c>
      <c r="D320" s="5">
        <f t="shared" si="7"/>
        <v>0</v>
      </c>
    </row>
    <row r="321" spans="2:4" hidden="1" x14ac:dyDescent="0.3">
      <c r="B321" s="12">
        <v>44623</v>
      </c>
      <c r="C321" s="5">
        <f>+SUMIF('Direitos Creditórios'!B:B,Resumo!B321,'Direitos Creditórios'!A:A)</f>
        <v>0</v>
      </c>
      <c r="D321" s="5">
        <f t="shared" si="7"/>
        <v>0</v>
      </c>
    </row>
    <row r="322" spans="2:4" hidden="1" x14ac:dyDescent="0.3">
      <c r="B322" s="12">
        <v>44624</v>
      </c>
      <c r="C322" s="5">
        <f>+SUMIF('Direitos Creditórios'!B:B,Resumo!B322,'Direitos Creditórios'!A:A)</f>
        <v>0</v>
      </c>
      <c r="D322" s="5">
        <f t="shared" si="7"/>
        <v>0</v>
      </c>
    </row>
    <row r="323" spans="2:4" hidden="1" x14ac:dyDescent="0.3">
      <c r="B323" s="12">
        <v>44627</v>
      </c>
      <c r="C323" s="5">
        <f>+SUMIF('Direitos Creditórios'!B:B,Resumo!B323,'Direitos Creditórios'!A:A)</f>
        <v>0</v>
      </c>
      <c r="D323" s="5">
        <f t="shared" si="7"/>
        <v>0</v>
      </c>
    </row>
    <row r="324" spans="2:4" hidden="1" x14ac:dyDescent="0.3">
      <c r="B324" s="12">
        <v>44628</v>
      </c>
      <c r="C324" s="5">
        <f>+SUMIF('Direitos Creditórios'!B:B,Resumo!B324,'Direitos Creditórios'!A:A)</f>
        <v>0</v>
      </c>
      <c r="D324" s="5">
        <f t="shared" ref="D324:D387" si="8">+C324*6%</f>
        <v>0</v>
      </c>
    </row>
    <row r="325" spans="2:4" hidden="1" x14ac:dyDescent="0.3">
      <c r="B325" s="12">
        <v>44629</v>
      </c>
      <c r="C325" s="5">
        <f>+SUMIF('Direitos Creditórios'!B:B,Resumo!B325,'Direitos Creditórios'!A:A)</f>
        <v>0</v>
      </c>
      <c r="D325" s="5">
        <f t="shared" si="8"/>
        <v>0</v>
      </c>
    </row>
    <row r="326" spans="2:4" hidden="1" x14ac:dyDescent="0.3">
      <c r="B326" s="12">
        <v>44630</v>
      </c>
      <c r="C326" s="5">
        <f>+SUMIF('Direitos Creditórios'!B:B,Resumo!B326,'Direitos Creditórios'!A:A)</f>
        <v>0</v>
      </c>
      <c r="D326" s="5">
        <f t="shared" si="8"/>
        <v>0</v>
      </c>
    </row>
    <row r="327" spans="2:4" hidden="1" x14ac:dyDescent="0.3">
      <c r="B327" s="12">
        <v>44631</v>
      </c>
      <c r="C327" s="5">
        <f>+SUMIF('Direitos Creditórios'!B:B,Resumo!B327,'Direitos Creditórios'!A:A)</f>
        <v>0</v>
      </c>
      <c r="D327" s="5">
        <f t="shared" si="8"/>
        <v>0</v>
      </c>
    </row>
    <row r="328" spans="2:4" hidden="1" x14ac:dyDescent="0.3">
      <c r="B328" s="12">
        <v>44634</v>
      </c>
      <c r="C328" s="5">
        <f>+SUMIF('Direitos Creditórios'!B:B,Resumo!B328,'Direitos Creditórios'!A:A)</f>
        <v>0</v>
      </c>
      <c r="D328" s="5">
        <f t="shared" si="8"/>
        <v>0</v>
      </c>
    </row>
    <row r="329" spans="2:4" hidden="1" x14ac:dyDescent="0.3">
      <c r="B329" s="12">
        <v>44635</v>
      </c>
      <c r="C329" s="5">
        <f>+SUMIF('Direitos Creditórios'!B:B,Resumo!B329,'Direitos Creditórios'!A:A)</f>
        <v>0</v>
      </c>
      <c r="D329" s="5">
        <f t="shared" si="8"/>
        <v>0</v>
      </c>
    </row>
    <row r="330" spans="2:4" hidden="1" x14ac:dyDescent="0.3">
      <c r="B330" s="12">
        <v>44636</v>
      </c>
      <c r="C330" s="5">
        <f>+SUMIF('Direitos Creditórios'!B:B,Resumo!B330,'Direitos Creditórios'!A:A)</f>
        <v>0</v>
      </c>
      <c r="D330" s="5">
        <f t="shared" si="8"/>
        <v>0</v>
      </c>
    </row>
    <row r="331" spans="2:4" hidden="1" x14ac:dyDescent="0.3">
      <c r="B331" s="12">
        <v>44637</v>
      </c>
      <c r="C331" s="5">
        <f>+SUMIF('Direitos Creditórios'!B:B,Resumo!B331,'Direitos Creditórios'!A:A)</f>
        <v>0</v>
      </c>
      <c r="D331" s="5">
        <f t="shared" si="8"/>
        <v>0</v>
      </c>
    </row>
    <row r="332" spans="2:4" hidden="1" x14ac:dyDescent="0.3">
      <c r="B332" s="12">
        <v>44638</v>
      </c>
      <c r="C332" s="5">
        <f>+SUMIF('Direitos Creditórios'!B:B,Resumo!B332,'Direitos Creditórios'!A:A)</f>
        <v>0</v>
      </c>
      <c r="D332" s="5">
        <f t="shared" si="8"/>
        <v>0</v>
      </c>
    </row>
    <row r="333" spans="2:4" hidden="1" x14ac:dyDescent="0.3">
      <c r="B333" s="12">
        <v>44641</v>
      </c>
      <c r="C333" s="5">
        <f>+SUMIF('Direitos Creditórios'!B:B,Resumo!B333,'Direitos Creditórios'!A:A)</f>
        <v>0</v>
      </c>
      <c r="D333" s="5">
        <f t="shared" si="8"/>
        <v>0</v>
      </c>
    </row>
    <row r="334" spans="2:4" hidden="1" x14ac:dyDescent="0.3">
      <c r="B334" s="12">
        <v>44642</v>
      </c>
      <c r="C334" s="5">
        <f>+SUMIF('Direitos Creditórios'!B:B,Resumo!B334,'Direitos Creditórios'!A:A)</f>
        <v>0</v>
      </c>
      <c r="D334" s="5">
        <f t="shared" si="8"/>
        <v>0</v>
      </c>
    </row>
    <row r="335" spans="2:4" hidden="1" x14ac:dyDescent="0.3">
      <c r="B335" s="12">
        <v>44643</v>
      </c>
      <c r="C335" s="5">
        <f>+SUMIF('Direitos Creditórios'!B:B,Resumo!B335,'Direitos Creditórios'!A:A)</f>
        <v>0</v>
      </c>
      <c r="D335" s="5">
        <f t="shared" si="8"/>
        <v>0</v>
      </c>
    </row>
    <row r="336" spans="2:4" hidden="1" x14ac:dyDescent="0.3">
      <c r="B336" s="12">
        <v>44644</v>
      </c>
      <c r="C336" s="5">
        <f>+SUMIF('Direitos Creditórios'!B:B,Resumo!B336,'Direitos Creditórios'!A:A)</f>
        <v>0</v>
      </c>
      <c r="D336" s="5">
        <f t="shared" si="8"/>
        <v>0</v>
      </c>
    </row>
    <row r="337" spans="2:4" hidden="1" x14ac:dyDescent="0.3">
      <c r="B337" s="12">
        <v>44645</v>
      </c>
      <c r="C337" s="5">
        <f>+SUMIF('Direitos Creditórios'!B:B,Resumo!B337,'Direitos Creditórios'!A:A)</f>
        <v>0</v>
      </c>
      <c r="D337" s="5">
        <f t="shared" si="8"/>
        <v>0</v>
      </c>
    </row>
    <row r="338" spans="2:4" hidden="1" x14ac:dyDescent="0.3">
      <c r="B338" s="12">
        <v>44648</v>
      </c>
      <c r="C338" s="5">
        <f>+SUMIF('Direitos Creditórios'!B:B,Resumo!B338,'Direitos Creditórios'!A:A)</f>
        <v>0</v>
      </c>
      <c r="D338" s="5">
        <f t="shared" si="8"/>
        <v>0</v>
      </c>
    </row>
    <row r="339" spans="2:4" hidden="1" x14ac:dyDescent="0.3">
      <c r="B339" s="12">
        <v>44649</v>
      </c>
      <c r="C339" s="5">
        <f>+SUMIF('Direitos Creditórios'!B:B,Resumo!B339,'Direitos Creditórios'!A:A)</f>
        <v>0</v>
      </c>
      <c r="D339" s="5">
        <f t="shared" si="8"/>
        <v>0</v>
      </c>
    </row>
    <row r="340" spans="2:4" hidden="1" x14ac:dyDescent="0.3">
      <c r="B340" s="12">
        <v>44650</v>
      </c>
      <c r="C340" s="5">
        <f>+SUMIF('Direitos Creditórios'!B:B,Resumo!B340,'Direitos Creditórios'!A:A)</f>
        <v>0</v>
      </c>
      <c r="D340" s="5">
        <f t="shared" si="8"/>
        <v>0</v>
      </c>
    </row>
    <row r="341" spans="2:4" hidden="1" x14ac:dyDescent="0.3">
      <c r="B341" s="12">
        <v>44651</v>
      </c>
      <c r="C341" s="5">
        <f>+SUMIF('Direitos Creditórios'!B:B,Resumo!B341,'Direitos Creditórios'!A:A)</f>
        <v>0</v>
      </c>
      <c r="D341" s="5">
        <f t="shared" si="8"/>
        <v>0</v>
      </c>
    </row>
    <row r="342" spans="2:4" hidden="1" x14ac:dyDescent="0.3">
      <c r="B342" s="12">
        <v>44652</v>
      </c>
      <c r="C342" s="5">
        <f>+SUMIF('Direitos Creditórios'!B:B,Resumo!B342,'Direitos Creditórios'!A:A)</f>
        <v>0</v>
      </c>
      <c r="D342" s="5">
        <f t="shared" si="8"/>
        <v>0</v>
      </c>
    </row>
    <row r="343" spans="2:4" hidden="1" x14ac:dyDescent="0.3">
      <c r="B343" s="12">
        <v>44655</v>
      </c>
      <c r="C343" s="5">
        <f>+SUMIF('Direitos Creditórios'!B:B,Resumo!B343,'Direitos Creditórios'!A:A)</f>
        <v>0</v>
      </c>
      <c r="D343" s="5">
        <f t="shared" si="8"/>
        <v>0</v>
      </c>
    </row>
    <row r="344" spans="2:4" hidden="1" x14ac:dyDescent="0.3">
      <c r="B344" s="12">
        <v>44656</v>
      </c>
      <c r="C344" s="5">
        <f>+SUMIF('Direitos Creditórios'!B:B,Resumo!B344,'Direitos Creditórios'!A:A)</f>
        <v>0</v>
      </c>
      <c r="D344" s="5">
        <f t="shared" si="8"/>
        <v>0</v>
      </c>
    </row>
    <row r="345" spans="2:4" hidden="1" x14ac:dyDescent="0.3">
      <c r="B345" s="12">
        <v>44657</v>
      </c>
      <c r="C345" s="5">
        <f>+SUMIF('Direitos Creditórios'!B:B,Resumo!B345,'Direitos Creditórios'!A:A)</f>
        <v>0</v>
      </c>
      <c r="D345" s="5">
        <f t="shared" si="8"/>
        <v>0</v>
      </c>
    </row>
    <row r="346" spans="2:4" hidden="1" x14ac:dyDescent="0.3">
      <c r="B346" s="12">
        <v>44658</v>
      </c>
      <c r="C346" s="5">
        <f>+SUMIF('Direitos Creditórios'!B:B,Resumo!B346,'Direitos Creditórios'!A:A)</f>
        <v>0</v>
      </c>
      <c r="D346" s="5">
        <f t="shared" si="8"/>
        <v>0</v>
      </c>
    </row>
    <row r="347" spans="2:4" hidden="1" x14ac:dyDescent="0.3">
      <c r="B347" s="12">
        <v>44659</v>
      </c>
      <c r="C347" s="5">
        <f>+SUMIF('Direitos Creditórios'!B:B,Resumo!B347,'Direitos Creditórios'!A:A)</f>
        <v>0</v>
      </c>
      <c r="D347" s="5">
        <f t="shared" si="8"/>
        <v>0</v>
      </c>
    </row>
    <row r="348" spans="2:4" hidden="1" x14ac:dyDescent="0.3">
      <c r="B348" s="12">
        <v>44662</v>
      </c>
      <c r="C348" s="5">
        <f>+SUMIF('Direitos Creditórios'!B:B,Resumo!B348,'Direitos Creditórios'!A:A)</f>
        <v>0</v>
      </c>
      <c r="D348" s="5">
        <f t="shared" si="8"/>
        <v>0</v>
      </c>
    </row>
    <row r="349" spans="2:4" hidden="1" x14ac:dyDescent="0.3">
      <c r="B349" s="12">
        <v>44663</v>
      </c>
      <c r="C349" s="5">
        <f>+SUMIF('Direitos Creditórios'!B:B,Resumo!B349,'Direitos Creditórios'!A:A)</f>
        <v>0</v>
      </c>
      <c r="D349" s="5">
        <f t="shared" si="8"/>
        <v>0</v>
      </c>
    </row>
    <row r="350" spans="2:4" hidden="1" x14ac:dyDescent="0.3">
      <c r="B350" s="12">
        <v>44664</v>
      </c>
      <c r="C350" s="5">
        <f>+SUMIF('Direitos Creditórios'!B:B,Resumo!B350,'Direitos Creditórios'!A:A)</f>
        <v>0</v>
      </c>
      <c r="D350" s="5">
        <f t="shared" si="8"/>
        <v>0</v>
      </c>
    </row>
    <row r="351" spans="2:4" hidden="1" x14ac:dyDescent="0.3">
      <c r="B351" s="12">
        <v>44665</v>
      </c>
      <c r="C351" s="5">
        <f>+SUMIF('Direitos Creditórios'!B:B,Resumo!B351,'Direitos Creditórios'!A:A)</f>
        <v>0</v>
      </c>
      <c r="D351" s="5">
        <f t="shared" si="8"/>
        <v>0</v>
      </c>
    </row>
    <row r="352" spans="2:4" hidden="1" x14ac:dyDescent="0.3">
      <c r="B352" s="12">
        <v>44669</v>
      </c>
      <c r="C352" s="5">
        <f>+SUMIF('Direitos Creditórios'!B:B,Resumo!B352,'Direitos Creditórios'!A:A)</f>
        <v>0</v>
      </c>
      <c r="D352" s="5">
        <f t="shared" si="8"/>
        <v>0</v>
      </c>
    </row>
    <row r="353" spans="2:4" hidden="1" x14ac:dyDescent="0.3">
      <c r="B353" s="12">
        <v>44670</v>
      </c>
      <c r="C353" s="5">
        <f>+SUMIF('Direitos Creditórios'!B:B,Resumo!B353,'Direitos Creditórios'!A:A)</f>
        <v>0</v>
      </c>
      <c r="D353" s="5">
        <f t="shared" si="8"/>
        <v>0</v>
      </c>
    </row>
    <row r="354" spans="2:4" hidden="1" x14ac:dyDescent="0.3">
      <c r="B354" s="12">
        <v>44671</v>
      </c>
      <c r="C354" s="5">
        <f>+SUMIF('Direitos Creditórios'!B:B,Resumo!B354,'Direitos Creditórios'!A:A)</f>
        <v>0</v>
      </c>
      <c r="D354" s="5">
        <f t="shared" si="8"/>
        <v>0</v>
      </c>
    </row>
    <row r="355" spans="2:4" hidden="1" x14ac:dyDescent="0.3">
      <c r="B355" s="12">
        <v>44673</v>
      </c>
      <c r="C355" s="5">
        <f>+SUMIF('Direitos Creditórios'!B:B,Resumo!B355,'Direitos Creditórios'!A:A)</f>
        <v>0</v>
      </c>
      <c r="D355" s="5">
        <f t="shared" si="8"/>
        <v>0</v>
      </c>
    </row>
    <row r="356" spans="2:4" hidden="1" x14ac:dyDescent="0.3">
      <c r="B356" s="12">
        <v>44676</v>
      </c>
      <c r="C356" s="5">
        <f>+SUMIF('Direitos Creditórios'!B:B,Resumo!B356,'Direitos Creditórios'!A:A)</f>
        <v>0</v>
      </c>
      <c r="D356" s="5">
        <f t="shared" si="8"/>
        <v>0</v>
      </c>
    </row>
    <row r="357" spans="2:4" hidden="1" x14ac:dyDescent="0.3">
      <c r="B357" s="12">
        <v>44677</v>
      </c>
      <c r="C357" s="5">
        <f>+SUMIF('Direitos Creditórios'!B:B,Resumo!B357,'Direitos Creditórios'!A:A)</f>
        <v>0</v>
      </c>
      <c r="D357" s="5">
        <f t="shared" si="8"/>
        <v>0</v>
      </c>
    </row>
    <row r="358" spans="2:4" hidden="1" x14ac:dyDescent="0.3">
      <c r="B358" s="12">
        <v>44678</v>
      </c>
      <c r="C358" s="5">
        <f>+SUMIF('Direitos Creditórios'!B:B,Resumo!B358,'Direitos Creditórios'!A:A)</f>
        <v>0</v>
      </c>
      <c r="D358" s="5">
        <f t="shared" si="8"/>
        <v>0</v>
      </c>
    </row>
    <row r="359" spans="2:4" hidden="1" x14ac:dyDescent="0.3">
      <c r="B359" s="12">
        <v>44679</v>
      </c>
      <c r="C359" s="5">
        <f>+SUMIF('Direitos Creditórios'!B:B,Resumo!B359,'Direitos Creditórios'!A:A)</f>
        <v>0</v>
      </c>
      <c r="D359" s="5">
        <f t="shared" si="8"/>
        <v>0</v>
      </c>
    </row>
    <row r="360" spans="2:4" hidden="1" x14ac:dyDescent="0.3">
      <c r="B360" s="12">
        <v>44680</v>
      </c>
      <c r="C360" s="5">
        <f>+SUMIF('Direitos Creditórios'!B:B,Resumo!B360,'Direitos Creditórios'!A:A)</f>
        <v>0</v>
      </c>
      <c r="D360" s="5">
        <f t="shared" si="8"/>
        <v>0</v>
      </c>
    </row>
    <row r="361" spans="2:4" hidden="1" x14ac:dyDescent="0.3">
      <c r="B361" s="12">
        <v>44683</v>
      </c>
      <c r="C361" s="5">
        <f>+SUMIF('Direitos Creditórios'!B:B,Resumo!B361,'Direitos Creditórios'!A:A)</f>
        <v>0</v>
      </c>
      <c r="D361" s="5">
        <f t="shared" si="8"/>
        <v>0</v>
      </c>
    </row>
    <row r="362" spans="2:4" hidden="1" x14ac:dyDescent="0.3">
      <c r="B362" s="12">
        <v>44684</v>
      </c>
      <c r="C362" s="5">
        <f>+SUMIF('Direitos Creditórios'!B:B,Resumo!B362,'Direitos Creditórios'!A:A)</f>
        <v>0</v>
      </c>
      <c r="D362" s="5">
        <f t="shared" si="8"/>
        <v>0</v>
      </c>
    </row>
    <row r="363" spans="2:4" hidden="1" x14ac:dyDescent="0.3">
      <c r="B363" s="12">
        <v>44685</v>
      </c>
      <c r="C363" s="5">
        <f>+SUMIF('Direitos Creditórios'!B:B,Resumo!B363,'Direitos Creditórios'!A:A)</f>
        <v>0</v>
      </c>
      <c r="D363" s="5">
        <f t="shared" si="8"/>
        <v>0</v>
      </c>
    </row>
    <row r="364" spans="2:4" hidden="1" x14ac:dyDescent="0.3">
      <c r="B364" s="12">
        <v>44686</v>
      </c>
      <c r="C364" s="5">
        <f>+SUMIF('Direitos Creditórios'!B:B,Resumo!B364,'Direitos Creditórios'!A:A)</f>
        <v>0</v>
      </c>
      <c r="D364" s="5">
        <f t="shared" si="8"/>
        <v>0</v>
      </c>
    </row>
    <row r="365" spans="2:4" hidden="1" x14ac:dyDescent="0.3">
      <c r="B365" s="12">
        <v>44687</v>
      </c>
      <c r="C365" s="5">
        <f>+SUMIF('Direitos Creditórios'!B:B,Resumo!B365,'Direitos Creditórios'!A:A)</f>
        <v>0</v>
      </c>
      <c r="D365" s="5">
        <f t="shared" si="8"/>
        <v>0</v>
      </c>
    </row>
    <row r="366" spans="2:4" hidden="1" x14ac:dyDescent="0.3">
      <c r="B366" s="12">
        <v>44690</v>
      </c>
      <c r="C366" s="5">
        <f>+SUMIF('Direitos Creditórios'!B:B,Resumo!B366,'Direitos Creditórios'!A:A)</f>
        <v>0</v>
      </c>
      <c r="D366" s="5">
        <f t="shared" si="8"/>
        <v>0</v>
      </c>
    </row>
    <row r="367" spans="2:4" hidden="1" x14ac:dyDescent="0.3">
      <c r="B367" s="12">
        <v>44691</v>
      </c>
      <c r="C367" s="5">
        <f>+SUMIF('Direitos Creditórios'!B:B,Resumo!B367,'Direitos Creditórios'!A:A)</f>
        <v>0</v>
      </c>
      <c r="D367" s="5">
        <f t="shared" si="8"/>
        <v>0</v>
      </c>
    </row>
    <row r="368" spans="2:4" hidden="1" x14ac:dyDescent="0.3">
      <c r="B368" s="12">
        <v>44692</v>
      </c>
      <c r="C368" s="5">
        <f>+SUMIF('Direitos Creditórios'!B:B,Resumo!B368,'Direitos Creditórios'!A:A)</f>
        <v>0</v>
      </c>
      <c r="D368" s="5">
        <f t="shared" si="8"/>
        <v>0</v>
      </c>
    </row>
    <row r="369" spans="2:4" hidden="1" x14ac:dyDescent="0.3">
      <c r="B369" s="12">
        <v>44693</v>
      </c>
      <c r="C369" s="5">
        <f>+SUMIF('Direitos Creditórios'!B:B,Resumo!B369,'Direitos Creditórios'!A:A)</f>
        <v>0</v>
      </c>
      <c r="D369" s="5">
        <f t="shared" si="8"/>
        <v>0</v>
      </c>
    </row>
    <row r="370" spans="2:4" hidden="1" x14ac:dyDescent="0.3">
      <c r="B370" s="12">
        <v>44694</v>
      </c>
      <c r="C370" s="5">
        <f>+SUMIF('Direitos Creditórios'!B:B,Resumo!B370,'Direitos Creditórios'!A:A)</f>
        <v>0</v>
      </c>
      <c r="D370" s="5">
        <f t="shared" si="8"/>
        <v>0</v>
      </c>
    </row>
    <row r="371" spans="2:4" hidden="1" x14ac:dyDescent="0.3">
      <c r="B371" s="12">
        <v>44697</v>
      </c>
      <c r="C371" s="5">
        <f>+SUMIF('Direitos Creditórios'!B:B,Resumo!B371,'Direitos Creditórios'!A:A)</f>
        <v>0</v>
      </c>
      <c r="D371" s="5">
        <f t="shared" si="8"/>
        <v>0</v>
      </c>
    </row>
    <row r="372" spans="2:4" hidden="1" x14ac:dyDescent="0.3">
      <c r="B372" s="12">
        <v>44698</v>
      </c>
      <c r="C372" s="5">
        <f>+SUMIF('Direitos Creditórios'!B:B,Resumo!B372,'Direitos Creditórios'!A:A)</f>
        <v>0</v>
      </c>
      <c r="D372" s="5">
        <f t="shared" si="8"/>
        <v>0</v>
      </c>
    </row>
    <row r="373" spans="2:4" hidden="1" x14ac:dyDescent="0.3">
      <c r="B373" s="12">
        <v>44699</v>
      </c>
      <c r="C373" s="5">
        <f>+SUMIF('Direitos Creditórios'!B:B,Resumo!B373,'Direitos Creditórios'!A:A)</f>
        <v>0</v>
      </c>
      <c r="D373" s="5">
        <f t="shared" si="8"/>
        <v>0</v>
      </c>
    </row>
    <row r="374" spans="2:4" hidden="1" x14ac:dyDescent="0.3">
      <c r="B374" s="12">
        <v>44700</v>
      </c>
      <c r="C374" s="5">
        <f>+SUMIF('Direitos Creditórios'!B:B,Resumo!B374,'Direitos Creditórios'!A:A)</f>
        <v>0</v>
      </c>
      <c r="D374" s="5">
        <f t="shared" si="8"/>
        <v>0</v>
      </c>
    </row>
    <row r="375" spans="2:4" hidden="1" x14ac:dyDescent="0.3">
      <c r="B375" s="12">
        <v>44701</v>
      </c>
      <c r="C375" s="5">
        <f>+SUMIF('Direitos Creditórios'!B:B,Resumo!B375,'Direitos Creditórios'!A:A)</f>
        <v>0</v>
      </c>
      <c r="D375" s="5">
        <f t="shared" si="8"/>
        <v>0</v>
      </c>
    </row>
    <row r="376" spans="2:4" hidden="1" x14ac:dyDescent="0.3">
      <c r="B376" s="12">
        <v>44704</v>
      </c>
      <c r="C376" s="5">
        <f>+SUMIF('Direitos Creditórios'!B:B,Resumo!B376,'Direitos Creditórios'!A:A)</f>
        <v>0</v>
      </c>
      <c r="D376" s="5">
        <f t="shared" si="8"/>
        <v>0</v>
      </c>
    </row>
    <row r="377" spans="2:4" hidden="1" x14ac:dyDescent="0.3">
      <c r="B377" s="12">
        <v>44705</v>
      </c>
      <c r="C377" s="5">
        <f>+SUMIF('Direitos Creditórios'!B:B,Resumo!B377,'Direitos Creditórios'!A:A)</f>
        <v>0</v>
      </c>
      <c r="D377" s="5">
        <f t="shared" si="8"/>
        <v>0</v>
      </c>
    </row>
    <row r="378" spans="2:4" hidden="1" x14ac:dyDescent="0.3">
      <c r="B378" s="12">
        <v>44706</v>
      </c>
      <c r="C378" s="5">
        <f>+SUMIF('Direitos Creditórios'!B:B,Resumo!B378,'Direitos Creditórios'!A:A)</f>
        <v>0</v>
      </c>
      <c r="D378" s="5">
        <f t="shared" si="8"/>
        <v>0</v>
      </c>
    </row>
    <row r="379" spans="2:4" hidden="1" x14ac:dyDescent="0.3">
      <c r="B379" s="12">
        <v>44707</v>
      </c>
      <c r="C379" s="5">
        <f>+SUMIF('Direitos Creditórios'!B:B,Resumo!B379,'Direitos Creditórios'!A:A)</f>
        <v>0</v>
      </c>
      <c r="D379" s="5">
        <f t="shared" si="8"/>
        <v>0</v>
      </c>
    </row>
    <row r="380" spans="2:4" hidden="1" x14ac:dyDescent="0.3">
      <c r="B380" s="12">
        <v>44708</v>
      </c>
      <c r="C380" s="5">
        <f>+SUMIF('Direitos Creditórios'!B:B,Resumo!B380,'Direitos Creditórios'!A:A)</f>
        <v>0</v>
      </c>
      <c r="D380" s="5">
        <f t="shared" si="8"/>
        <v>0</v>
      </c>
    </row>
    <row r="381" spans="2:4" hidden="1" x14ac:dyDescent="0.3">
      <c r="B381" s="12">
        <v>44711</v>
      </c>
      <c r="C381" s="5">
        <f>+SUMIF('Direitos Creditórios'!B:B,Resumo!B381,'Direitos Creditórios'!A:A)</f>
        <v>0</v>
      </c>
      <c r="D381" s="5">
        <f t="shared" si="8"/>
        <v>0</v>
      </c>
    </row>
    <row r="382" spans="2:4" hidden="1" x14ac:dyDescent="0.3">
      <c r="B382" s="12">
        <v>44712</v>
      </c>
      <c r="C382" s="5">
        <f>+SUMIF('Direitos Creditórios'!B:B,Resumo!B382,'Direitos Creditórios'!A:A)</f>
        <v>0</v>
      </c>
      <c r="D382" s="5">
        <f t="shared" si="8"/>
        <v>0</v>
      </c>
    </row>
    <row r="383" spans="2:4" hidden="1" x14ac:dyDescent="0.3">
      <c r="B383" s="12">
        <v>44713</v>
      </c>
      <c r="C383" s="5">
        <f>+SUMIF('Direitos Creditórios'!B:B,Resumo!B383,'Direitos Creditórios'!A:A)</f>
        <v>0</v>
      </c>
      <c r="D383" s="5">
        <f t="shared" si="8"/>
        <v>0</v>
      </c>
    </row>
    <row r="384" spans="2:4" hidden="1" x14ac:dyDescent="0.3">
      <c r="B384" s="12">
        <v>44714</v>
      </c>
      <c r="C384" s="5">
        <f>+SUMIF('Direitos Creditórios'!B:B,Resumo!B384,'Direitos Creditórios'!A:A)</f>
        <v>0</v>
      </c>
      <c r="D384" s="5">
        <f t="shared" si="8"/>
        <v>0</v>
      </c>
    </row>
    <row r="385" spans="2:4" hidden="1" x14ac:dyDescent="0.3">
      <c r="B385" s="12">
        <v>44715</v>
      </c>
      <c r="C385" s="5">
        <f>+SUMIF('Direitos Creditórios'!B:B,Resumo!B385,'Direitos Creditórios'!A:A)</f>
        <v>0</v>
      </c>
      <c r="D385" s="5">
        <f t="shared" si="8"/>
        <v>0</v>
      </c>
    </row>
    <row r="386" spans="2:4" hidden="1" x14ac:dyDescent="0.3">
      <c r="B386" s="12">
        <v>44718</v>
      </c>
      <c r="C386" s="5">
        <f>+SUMIF('Direitos Creditórios'!B:B,Resumo!B386,'Direitos Creditórios'!A:A)</f>
        <v>0</v>
      </c>
      <c r="D386" s="5">
        <f t="shared" si="8"/>
        <v>0</v>
      </c>
    </row>
    <row r="387" spans="2:4" hidden="1" x14ac:dyDescent="0.3">
      <c r="B387" s="12">
        <v>44719</v>
      </c>
      <c r="C387" s="5">
        <f>+SUMIF('Direitos Creditórios'!B:B,Resumo!B387,'Direitos Creditórios'!A:A)</f>
        <v>0</v>
      </c>
      <c r="D387" s="5">
        <f t="shared" si="8"/>
        <v>0</v>
      </c>
    </row>
    <row r="388" spans="2:4" hidden="1" x14ac:dyDescent="0.3">
      <c r="B388" s="12">
        <v>44720</v>
      </c>
      <c r="C388" s="5">
        <f>+SUMIF('Direitos Creditórios'!B:B,Resumo!B388,'Direitos Creditórios'!A:A)</f>
        <v>0</v>
      </c>
      <c r="D388" s="5">
        <f t="shared" ref="D388:D451" si="9">+C388*6%</f>
        <v>0</v>
      </c>
    </row>
    <row r="389" spans="2:4" hidden="1" x14ac:dyDescent="0.3">
      <c r="B389" s="12">
        <v>44721</v>
      </c>
      <c r="C389" s="5">
        <f>+SUMIF('Direitos Creditórios'!B:B,Resumo!B389,'Direitos Creditórios'!A:A)</f>
        <v>0</v>
      </c>
      <c r="D389" s="5">
        <f t="shared" si="9"/>
        <v>0</v>
      </c>
    </row>
    <row r="390" spans="2:4" hidden="1" x14ac:dyDescent="0.3">
      <c r="B390" s="12">
        <v>44722</v>
      </c>
      <c r="C390" s="5">
        <f>+SUMIF('Direitos Creditórios'!B:B,Resumo!B390,'Direitos Creditórios'!A:A)</f>
        <v>0</v>
      </c>
      <c r="D390" s="5">
        <f t="shared" si="9"/>
        <v>0</v>
      </c>
    </row>
    <row r="391" spans="2:4" hidden="1" x14ac:dyDescent="0.3">
      <c r="B391" s="12">
        <v>44725</v>
      </c>
      <c r="C391" s="5">
        <f>+SUMIF('Direitos Creditórios'!B:B,Resumo!B391,'Direitos Creditórios'!A:A)</f>
        <v>0</v>
      </c>
      <c r="D391" s="5">
        <f t="shared" si="9"/>
        <v>0</v>
      </c>
    </row>
    <row r="392" spans="2:4" hidden="1" x14ac:dyDescent="0.3">
      <c r="B392" s="12">
        <v>44726</v>
      </c>
      <c r="C392" s="5">
        <f>+SUMIF('Direitos Creditórios'!B:B,Resumo!B392,'Direitos Creditórios'!A:A)</f>
        <v>0</v>
      </c>
      <c r="D392" s="5">
        <f t="shared" si="9"/>
        <v>0</v>
      </c>
    </row>
    <row r="393" spans="2:4" hidden="1" x14ac:dyDescent="0.3">
      <c r="B393" s="12">
        <v>44727</v>
      </c>
      <c r="C393" s="5">
        <f>+SUMIF('Direitos Creditórios'!B:B,Resumo!B393,'Direitos Creditórios'!A:A)</f>
        <v>0</v>
      </c>
      <c r="D393" s="5">
        <f t="shared" si="9"/>
        <v>0</v>
      </c>
    </row>
    <row r="394" spans="2:4" hidden="1" x14ac:dyDescent="0.3">
      <c r="B394" s="12">
        <v>44729</v>
      </c>
      <c r="C394" s="5">
        <f>+SUMIF('Direitos Creditórios'!B:B,Resumo!B394,'Direitos Creditórios'!A:A)</f>
        <v>0</v>
      </c>
      <c r="D394" s="5">
        <f t="shared" si="9"/>
        <v>0</v>
      </c>
    </row>
    <row r="395" spans="2:4" hidden="1" x14ac:dyDescent="0.3">
      <c r="B395" s="12">
        <v>44732</v>
      </c>
      <c r="C395" s="5">
        <f>+SUMIF('Direitos Creditórios'!B:B,Resumo!B395,'Direitos Creditórios'!A:A)</f>
        <v>0</v>
      </c>
      <c r="D395" s="5">
        <f t="shared" si="9"/>
        <v>0</v>
      </c>
    </row>
    <row r="396" spans="2:4" hidden="1" x14ac:dyDescent="0.3">
      <c r="B396" s="12">
        <v>44733</v>
      </c>
      <c r="C396" s="5">
        <f>+SUMIF('Direitos Creditórios'!B:B,Resumo!B396,'Direitos Creditórios'!A:A)</f>
        <v>0</v>
      </c>
      <c r="D396" s="5">
        <f t="shared" si="9"/>
        <v>0</v>
      </c>
    </row>
    <row r="397" spans="2:4" hidden="1" x14ac:dyDescent="0.3">
      <c r="B397" s="12">
        <v>44734</v>
      </c>
      <c r="C397" s="5">
        <f>+SUMIF('Direitos Creditórios'!B:B,Resumo!B397,'Direitos Creditórios'!A:A)</f>
        <v>0</v>
      </c>
      <c r="D397" s="5">
        <f t="shared" si="9"/>
        <v>0</v>
      </c>
    </row>
    <row r="398" spans="2:4" hidden="1" x14ac:dyDescent="0.3">
      <c r="B398" s="12">
        <v>44735</v>
      </c>
      <c r="C398" s="5">
        <f>+SUMIF('Direitos Creditórios'!B:B,Resumo!B398,'Direitos Creditórios'!A:A)</f>
        <v>0</v>
      </c>
      <c r="D398" s="5">
        <f t="shared" si="9"/>
        <v>0</v>
      </c>
    </row>
    <row r="399" spans="2:4" hidden="1" x14ac:dyDescent="0.3">
      <c r="B399" s="12">
        <v>44736</v>
      </c>
      <c r="C399" s="5">
        <f>+SUMIF('Direitos Creditórios'!B:B,Resumo!B399,'Direitos Creditórios'!A:A)</f>
        <v>0</v>
      </c>
      <c r="D399" s="5">
        <f t="shared" si="9"/>
        <v>0</v>
      </c>
    </row>
    <row r="400" spans="2:4" hidden="1" x14ac:dyDescent="0.3">
      <c r="B400" s="12">
        <v>44739</v>
      </c>
      <c r="C400" s="5">
        <f>+SUMIF('Direitos Creditórios'!B:B,Resumo!B400,'Direitos Creditórios'!A:A)</f>
        <v>0</v>
      </c>
      <c r="D400" s="5">
        <f t="shared" si="9"/>
        <v>0</v>
      </c>
    </row>
    <row r="401" spans="2:4" hidden="1" x14ac:dyDescent="0.3">
      <c r="B401" s="12">
        <v>44740</v>
      </c>
      <c r="C401" s="5">
        <f>+SUMIF('Direitos Creditórios'!B:B,Resumo!B401,'Direitos Creditórios'!A:A)</f>
        <v>0</v>
      </c>
      <c r="D401" s="5">
        <f t="shared" si="9"/>
        <v>0</v>
      </c>
    </row>
    <row r="402" spans="2:4" hidden="1" x14ac:dyDescent="0.3">
      <c r="B402" s="12">
        <v>44741</v>
      </c>
      <c r="C402" s="5">
        <f>+SUMIF('Direitos Creditórios'!B:B,Resumo!B402,'Direitos Creditórios'!A:A)</f>
        <v>0</v>
      </c>
      <c r="D402" s="5">
        <f t="shared" si="9"/>
        <v>0</v>
      </c>
    </row>
    <row r="403" spans="2:4" hidden="1" x14ac:dyDescent="0.3">
      <c r="B403" s="12">
        <v>44742</v>
      </c>
      <c r="C403" s="5">
        <f>+SUMIF('Direitos Creditórios'!B:B,Resumo!B403,'Direitos Creditórios'!A:A)</f>
        <v>0</v>
      </c>
      <c r="D403" s="5">
        <f t="shared" si="9"/>
        <v>0</v>
      </c>
    </row>
    <row r="404" spans="2:4" hidden="1" x14ac:dyDescent="0.3">
      <c r="B404" s="12">
        <v>44743</v>
      </c>
      <c r="C404" s="5">
        <f>+SUMIF('Direitos Creditórios'!B:B,Resumo!B404,'Direitos Creditórios'!A:A)</f>
        <v>0</v>
      </c>
      <c r="D404" s="5">
        <f t="shared" si="9"/>
        <v>0</v>
      </c>
    </row>
    <row r="405" spans="2:4" hidden="1" x14ac:dyDescent="0.3">
      <c r="B405" s="12">
        <v>44746</v>
      </c>
      <c r="C405" s="5">
        <f>+SUMIF('Direitos Creditórios'!B:B,Resumo!B405,'Direitos Creditórios'!A:A)</f>
        <v>0</v>
      </c>
      <c r="D405" s="5">
        <f t="shared" si="9"/>
        <v>0</v>
      </c>
    </row>
    <row r="406" spans="2:4" hidden="1" x14ac:dyDescent="0.3">
      <c r="B406" s="12">
        <v>44747</v>
      </c>
      <c r="C406" s="5">
        <f>+SUMIF('Direitos Creditórios'!B:B,Resumo!B406,'Direitos Creditórios'!A:A)</f>
        <v>0</v>
      </c>
      <c r="D406" s="5">
        <f t="shared" si="9"/>
        <v>0</v>
      </c>
    </row>
    <row r="407" spans="2:4" hidden="1" x14ac:dyDescent="0.3">
      <c r="B407" s="12">
        <v>44748</v>
      </c>
      <c r="C407" s="5">
        <f>+SUMIF('Direitos Creditórios'!B:B,Resumo!B407,'Direitos Creditórios'!A:A)</f>
        <v>0</v>
      </c>
      <c r="D407" s="5">
        <f t="shared" si="9"/>
        <v>0</v>
      </c>
    </row>
    <row r="408" spans="2:4" hidden="1" x14ac:dyDescent="0.3">
      <c r="B408" s="12">
        <v>44749</v>
      </c>
      <c r="C408" s="5">
        <f>+SUMIF('Direitos Creditórios'!B:B,Resumo!B408,'Direitos Creditórios'!A:A)</f>
        <v>0</v>
      </c>
      <c r="D408" s="5">
        <f t="shared" si="9"/>
        <v>0</v>
      </c>
    </row>
    <row r="409" spans="2:4" hidden="1" x14ac:dyDescent="0.3">
      <c r="B409" s="12">
        <v>44750</v>
      </c>
      <c r="C409" s="5">
        <f>+SUMIF('Direitos Creditórios'!B:B,Resumo!B409,'Direitos Creditórios'!A:A)</f>
        <v>0</v>
      </c>
      <c r="D409" s="5">
        <f t="shared" si="9"/>
        <v>0</v>
      </c>
    </row>
    <row r="410" spans="2:4" hidden="1" x14ac:dyDescent="0.3">
      <c r="B410" s="12">
        <v>44753</v>
      </c>
      <c r="C410" s="5">
        <f>+SUMIF('Direitos Creditórios'!B:B,Resumo!B410,'Direitos Creditórios'!A:A)</f>
        <v>0</v>
      </c>
      <c r="D410" s="5">
        <f t="shared" si="9"/>
        <v>0</v>
      </c>
    </row>
    <row r="411" spans="2:4" hidden="1" x14ac:dyDescent="0.3">
      <c r="B411" s="12">
        <v>44754</v>
      </c>
      <c r="C411" s="5">
        <f>+SUMIF('Direitos Creditórios'!B:B,Resumo!B411,'Direitos Creditórios'!A:A)</f>
        <v>0</v>
      </c>
      <c r="D411" s="5">
        <f t="shared" si="9"/>
        <v>0</v>
      </c>
    </row>
    <row r="412" spans="2:4" hidden="1" x14ac:dyDescent="0.3">
      <c r="B412" s="12">
        <v>44755</v>
      </c>
      <c r="C412" s="5">
        <f>+SUMIF('Direitos Creditórios'!B:B,Resumo!B412,'Direitos Creditórios'!A:A)</f>
        <v>0</v>
      </c>
      <c r="D412" s="5">
        <f t="shared" si="9"/>
        <v>0</v>
      </c>
    </row>
    <row r="413" spans="2:4" hidden="1" x14ac:dyDescent="0.3">
      <c r="B413" s="12">
        <v>44756</v>
      </c>
      <c r="C413" s="5">
        <f>+SUMIF('Direitos Creditórios'!B:B,Resumo!B413,'Direitos Creditórios'!A:A)</f>
        <v>0</v>
      </c>
      <c r="D413" s="5">
        <f t="shared" si="9"/>
        <v>0</v>
      </c>
    </row>
    <row r="414" spans="2:4" hidden="1" x14ac:dyDescent="0.3">
      <c r="B414" s="12">
        <v>44757</v>
      </c>
      <c r="C414" s="5">
        <f>+SUMIF('Direitos Creditórios'!B:B,Resumo!B414,'Direitos Creditórios'!A:A)</f>
        <v>0</v>
      </c>
      <c r="D414" s="5">
        <f t="shared" si="9"/>
        <v>0</v>
      </c>
    </row>
    <row r="415" spans="2:4" hidden="1" x14ac:dyDescent="0.3">
      <c r="B415" s="12">
        <v>44760</v>
      </c>
      <c r="C415" s="5">
        <f>+SUMIF('Direitos Creditórios'!B:B,Resumo!B415,'Direitos Creditórios'!A:A)</f>
        <v>0</v>
      </c>
      <c r="D415" s="5">
        <f t="shared" si="9"/>
        <v>0</v>
      </c>
    </row>
    <row r="416" spans="2:4" hidden="1" x14ac:dyDescent="0.3">
      <c r="B416" s="12">
        <v>44761</v>
      </c>
      <c r="C416" s="5">
        <f>+SUMIF('Direitos Creditórios'!B:B,Resumo!B416,'Direitos Creditórios'!A:A)</f>
        <v>0</v>
      </c>
      <c r="D416" s="5">
        <f t="shared" si="9"/>
        <v>0</v>
      </c>
    </row>
    <row r="417" spans="2:4" hidden="1" x14ac:dyDescent="0.3">
      <c r="B417" s="12">
        <v>44762</v>
      </c>
      <c r="C417" s="5">
        <f>+SUMIF('Direitos Creditórios'!B:B,Resumo!B417,'Direitos Creditórios'!A:A)</f>
        <v>0</v>
      </c>
      <c r="D417" s="5">
        <f t="shared" si="9"/>
        <v>0</v>
      </c>
    </row>
    <row r="418" spans="2:4" hidden="1" x14ac:dyDescent="0.3">
      <c r="B418" s="12">
        <v>44763</v>
      </c>
      <c r="C418" s="5">
        <f>+SUMIF('Direitos Creditórios'!B:B,Resumo!B418,'Direitos Creditórios'!A:A)</f>
        <v>0</v>
      </c>
      <c r="D418" s="5">
        <f t="shared" si="9"/>
        <v>0</v>
      </c>
    </row>
    <row r="419" spans="2:4" hidden="1" x14ac:dyDescent="0.3">
      <c r="B419" s="12">
        <v>44764</v>
      </c>
      <c r="C419" s="5">
        <f>+SUMIF('Direitos Creditórios'!B:B,Resumo!B419,'Direitos Creditórios'!A:A)</f>
        <v>0</v>
      </c>
      <c r="D419" s="5">
        <f t="shared" si="9"/>
        <v>0</v>
      </c>
    </row>
    <row r="420" spans="2:4" hidden="1" x14ac:dyDescent="0.3">
      <c r="B420" s="12">
        <v>44767</v>
      </c>
      <c r="C420" s="5">
        <f>+SUMIF('Direitos Creditórios'!B:B,Resumo!B420,'Direitos Creditórios'!A:A)</f>
        <v>0</v>
      </c>
      <c r="D420" s="5">
        <f t="shared" si="9"/>
        <v>0</v>
      </c>
    </row>
    <row r="421" spans="2:4" hidden="1" x14ac:dyDescent="0.3">
      <c r="B421" s="12">
        <v>44768</v>
      </c>
      <c r="C421" s="5">
        <f>+SUMIF('Direitos Creditórios'!B:B,Resumo!B421,'Direitos Creditórios'!A:A)</f>
        <v>0</v>
      </c>
      <c r="D421" s="5">
        <f t="shared" si="9"/>
        <v>0</v>
      </c>
    </row>
    <row r="422" spans="2:4" hidden="1" x14ac:dyDescent="0.3">
      <c r="B422" s="12">
        <v>44769</v>
      </c>
      <c r="C422" s="5">
        <f>+SUMIF('Direitos Creditórios'!B:B,Resumo!B422,'Direitos Creditórios'!A:A)</f>
        <v>0</v>
      </c>
      <c r="D422" s="5">
        <f t="shared" si="9"/>
        <v>0</v>
      </c>
    </row>
    <row r="423" spans="2:4" hidden="1" x14ac:dyDescent="0.3">
      <c r="B423" s="12">
        <v>44770</v>
      </c>
      <c r="C423" s="5">
        <f>+SUMIF('Direitos Creditórios'!B:B,Resumo!B423,'Direitos Creditórios'!A:A)</f>
        <v>0</v>
      </c>
      <c r="D423" s="5">
        <f t="shared" si="9"/>
        <v>0</v>
      </c>
    </row>
    <row r="424" spans="2:4" hidden="1" x14ac:dyDescent="0.3">
      <c r="B424" s="12">
        <v>44771</v>
      </c>
      <c r="C424" s="5">
        <f>+SUMIF('Direitos Creditórios'!B:B,Resumo!B424,'Direitos Creditórios'!A:A)</f>
        <v>0</v>
      </c>
      <c r="D424" s="5">
        <f t="shared" si="9"/>
        <v>0</v>
      </c>
    </row>
    <row r="425" spans="2:4" hidden="1" x14ac:dyDescent="0.3">
      <c r="B425" s="12">
        <v>44774</v>
      </c>
      <c r="C425" s="5">
        <f>+SUMIF('Direitos Creditórios'!B:B,Resumo!B425,'Direitos Creditórios'!A:A)</f>
        <v>0</v>
      </c>
      <c r="D425" s="5">
        <f t="shared" si="9"/>
        <v>0</v>
      </c>
    </row>
    <row r="426" spans="2:4" hidden="1" x14ac:dyDescent="0.3">
      <c r="B426" s="12">
        <v>44775</v>
      </c>
      <c r="C426" s="5">
        <f>+SUMIF('Direitos Creditórios'!B:B,Resumo!B426,'Direitos Creditórios'!A:A)</f>
        <v>0</v>
      </c>
      <c r="D426" s="5">
        <f t="shared" si="9"/>
        <v>0</v>
      </c>
    </row>
    <row r="427" spans="2:4" hidden="1" x14ac:dyDescent="0.3">
      <c r="B427" s="12">
        <v>44776</v>
      </c>
      <c r="C427" s="5">
        <f>+SUMIF('Direitos Creditórios'!B:B,Resumo!B427,'Direitos Creditórios'!A:A)</f>
        <v>0</v>
      </c>
      <c r="D427" s="5">
        <f t="shared" si="9"/>
        <v>0</v>
      </c>
    </row>
    <row r="428" spans="2:4" hidden="1" x14ac:dyDescent="0.3">
      <c r="B428" s="12">
        <v>44777</v>
      </c>
      <c r="C428" s="5">
        <f>+SUMIF('Direitos Creditórios'!B:B,Resumo!B428,'Direitos Creditórios'!A:A)</f>
        <v>0</v>
      </c>
      <c r="D428" s="5">
        <f t="shared" si="9"/>
        <v>0</v>
      </c>
    </row>
    <row r="429" spans="2:4" hidden="1" x14ac:dyDescent="0.3">
      <c r="B429" s="12">
        <v>44778</v>
      </c>
      <c r="C429" s="5">
        <f>+SUMIF('Direitos Creditórios'!B:B,Resumo!B429,'Direitos Creditórios'!A:A)</f>
        <v>0</v>
      </c>
      <c r="D429" s="5">
        <f t="shared" si="9"/>
        <v>0</v>
      </c>
    </row>
    <row r="430" spans="2:4" hidden="1" x14ac:dyDescent="0.3">
      <c r="B430" s="12">
        <v>44781</v>
      </c>
      <c r="C430" s="5">
        <f>+SUMIF('Direitos Creditórios'!B:B,Resumo!B430,'Direitos Creditórios'!A:A)</f>
        <v>0</v>
      </c>
      <c r="D430" s="5">
        <f t="shared" si="9"/>
        <v>0</v>
      </c>
    </row>
    <row r="431" spans="2:4" hidden="1" x14ac:dyDescent="0.3">
      <c r="B431" s="12">
        <v>44782</v>
      </c>
      <c r="C431" s="5">
        <f>+SUMIF('Direitos Creditórios'!B:B,Resumo!B431,'Direitos Creditórios'!A:A)</f>
        <v>0</v>
      </c>
      <c r="D431" s="5">
        <f t="shared" si="9"/>
        <v>0</v>
      </c>
    </row>
    <row r="432" spans="2:4" hidden="1" x14ac:dyDescent="0.3">
      <c r="B432" s="12">
        <v>44783</v>
      </c>
      <c r="C432" s="5">
        <f>+SUMIF('Direitos Creditórios'!B:B,Resumo!B432,'Direitos Creditórios'!A:A)</f>
        <v>0</v>
      </c>
      <c r="D432" s="5">
        <f t="shared" si="9"/>
        <v>0</v>
      </c>
    </row>
    <row r="433" spans="2:4" hidden="1" x14ac:dyDescent="0.3">
      <c r="B433" s="12">
        <v>44784</v>
      </c>
      <c r="C433" s="5">
        <f>+SUMIF('Direitos Creditórios'!B:B,Resumo!B433,'Direitos Creditórios'!A:A)</f>
        <v>0</v>
      </c>
      <c r="D433" s="5">
        <f t="shared" si="9"/>
        <v>0</v>
      </c>
    </row>
    <row r="434" spans="2:4" hidden="1" x14ac:dyDescent="0.3">
      <c r="B434" s="12">
        <v>44785</v>
      </c>
      <c r="C434" s="5">
        <f>+SUMIF('Direitos Creditórios'!B:B,Resumo!B434,'Direitos Creditórios'!A:A)</f>
        <v>0</v>
      </c>
      <c r="D434" s="5">
        <f t="shared" si="9"/>
        <v>0</v>
      </c>
    </row>
    <row r="435" spans="2:4" hidden="1" x14ac:dyDescent="0.3">
      <c r="B435" s="12">
        <v>44788</v>
      </c>
      <c r="C435" s="5">
        <f>+SUMIF('Direitos Creditórios'!B:B,Resumo!B435,'Direitos Creditórios'!A:A)</f>
        <v>0</v>
      </c>
      <c r="D435" s="5">
        <f t="shared" si="9"/>
        <v>0</v>
      </c>
    </row>
    <row r="436" spans="2:4" hidden="1" x14ac:dyDescent="0.3">
      <c r="B436" s="12">
        <v>44789</v>
      </c>
      <c r="C436" s="5">
        <f>+SUMIF('Direitos Creditórios'!B:B,Resumo!B436,'Direitos Creditórios'!A:A)</f>
        <v>0</v>
      </c>
      <c r="D436" s="5">
        <f t="shared" si="9"/>
        <v>0</v>
      </c>
    </row>
    <row r="437" spans="2:4" hidden="1" x14ac:dyDescent="0.3">
      <c r="B437" s="12">
        <v>44790</v>
      </c>
      <c r="C437" s="5">
        <f>+SUMIF('Direitos Creditórios'!B:B,Resumo!B437,'Direitos Creditórios'!A:A)</f>
        <v>0</v>
      </c>
      <c r="D437" s="5">
        <f t="shared" si="9"/>
        <v>0</v>
      </c>
    </row>
    <row r="438" spans="2:4" hidden="1" x14ac:dyDescent="0.3">
      <c r="B438" s="12">
        <v>44791</v>
      </c>
      <c r="C438" s="5">
        <f>+SUMIF('Direitos Creditórios'!B:B,Resumo!B438,'Direitos Creditórios'!A:A)</f>
        <v>0</v>
      </c>
      <c r="D438" s="5">
        <f t="shared" si="9"/>
        <v>0</v>
      </c>
    </row>
    <row r="439" spans="2:4" hidden="1" x14ac:dyDescent="0.3">
      <c r="B439" s="12">
        <v>44792</v>
      </c>
      <c r="C439" s="5">
        <f>+SUMIF('Direitos Creditórios'!B:B,Resumo!B439,'Direitos Creditórios'!A:A)</f>
        <v>0</v>
      </c>
      <c r="D439" s="5">
        <f t="shared" si="9"/>
        <v>0</v>
      </c>
    </row>
    <row r="440" spans="2:4" hidden="1" x14ac:dyDescent="0.3">
      <c r="B440" s="12">
        <v>44795</v>
      </c>
      <c r="C440" s="5">
        <f>+SUMIF('Direitos Creditórios'!B:B,Resumo!B440,'Direitos Creditórios'!A:A)</f>
        <v>0</v>
      </c>
      <c r="D440" s="5">
        <f t="shared" si="9"/>
        <v>0</v>
      </c>
    </row>
    <row r="441" spans="2:4" hidden="1" x14ac:dyDescent="0.3">
      <c r="B441" s="12">
        <v>44796</v>
      </c>
      <c r="C441" s="5">
        <f>+SUMIF('Direitos Creditórios'!B:B,Resumo!B441,'Direitos Creditórios'!A:A)</f>
        <v>0</v>
      </c>
      <c r="D441" s="5">
        <f t="shared" si="9"/>
        <v>0</v>
      </c>
    </row>
    <row r="442" spans="2:4" hidden="1" x14ac:dyDescent="0.3">
      <c r="B442" s="12">
        <v>44797</v>
      </c>
      <c r="C442" s="5">
        <f>+SUMIF('Direitos Creditórios'!B:B,Resumo!B442,'Direitos Creditórios'!A:A)</f>
        <v>0</v>
      </c>
      <c r="D442" s="5">
        <f t="shared" si="9"/>
        <v>0</v>
      </c>
    </row>
    <row r="443" spans="2:4" hidden="1" x14ac:dyDescent="0.3">
      <c r="B443" s="12">
        <v>44798</v>
      </c>
      <c r="C443" s="5">
        <f>+SUMIF('Direitos Creditórios'!B:B,Resumo!B443,'Direitos Creditórios'!A:A)</f>
        <v>0</v>
      </c>
      <c r="D443" s="5">
        <f t="shared" si="9"/>
        <v>0</v>
      </c>
    </row>
    <row r="444" spans="2:4" hidden="1" x14ac:dyDescent="0.3">
      <c r="B444" s="12">
        <v>44799</v>
      </c>
      <c r="C444" s="5">
        <f>+SUMIF('Direitos Creditórios'!B:B,Resumo!B444,'Direitos Creditórios'!A:A)</f>
        <v>0</v>
      </c>
      <c r="D444" s="5">
        <f t="shared" si="9"/>
        <v>0</v>
      </c>
    </row>
    <row r="445" spans="2:4" hidden="1" x14ac:dyDescent="0.3">
      <c r="B445" s="12">
        <v>44802</v>
      </c>
      <c r="C445" s="5">
        <f>+SUMIF('Direitos Creditórios'!B:B,Resumo!B445,'Direitos Creditórios'!A:A)</f>
        <v>0</v>
      </c>
      <c r="D445" s="5">
        <f t="shared" si="9"/>
        <v>0</v>
      </c>
    </row>
    <row r="446" spans="2:4" hidden="1" x14ac:dyDescent="0.3">
      <c r="B446" s="12">
        <v>44803</v>
      </c>
      <c r="C446" s="5">
        <f>+SUMIF('Direitos Creditórios'!B:B,Resumo!B446,'Direitos Creditórios'!A:A)</f>
        <v>0</v>
      </c>
      <c r="D446" s="5">
        <f t="shared" si="9"/>
        <v>0</v>
      </c>
    </row>
    <row r="447" spans="2:4" hidden="1" x14ac:dyDescent="0.3">
      <c r="B447" s="12">
        <v>44804</v>
      </c>
      <c r="C447" s="5">
        <f>+SUMIF('Direitos Creditórios'!B:B,Resumo!B447,'Direitos Creditórios'!A:A)</f>
        <v>0</v>
      </c>
      <c r="D447" s="5">
        <f t="shared" si="9"/>
        <v>0</v>
      </c>
    </row>
    <row r="448" spans="2:4" hidden="1" x14ac:dyDescent="0.3">
      <c r="B448" s="12">
        <v>44805</v>
      </c>
      <c r="C448" s="5">
        <f>+SUMIF('Direitos Creditórios'!B:B,Resumo!B448,'Direitos Creditórios'!A:A)</f>
        <v>0</v>
      </c>
      <c r="D448" s="5">
        <f t="shared" si="9"/>
        <v>0</v>
      </c>
    </row>
    <row r="449" spans="2:4" hidden="1" x14ac:dyDescent="0.3">
      <c r="B449" s="12">
        <v>44806</v>
      </c>
      <c r="C449" s="5">
        <f>+SUMIF('Direitos Creditórios'!B:B,Resumo!B449,'Direitos Creditórios'!A:A)</f>
        <v>0</v>
      </c>
      <c r="D449" s="5">
        <f t="shared" si="9"/>
        <v>0</v>
      </c>
    </row>
    <row r="450" spans="2:4" hidden="1" x14ac:dyDescent="0.3">
      <c r="B450" s="12">
        <v>44809</v>
      </c>
      <c r="C450" s="5">
        <f>+SUMIF('Direitos Creditórios'!B:B,Resumo!B450,'Direitos Creditórios'!A:A)</f>
        <v>0</v>
      </c>
      <c r="D450" s="5">
        <f t="shared" si="9"/>
        <v>0</v>
      </c>
    </row>
    <row r="451" spans="2:4" hidden="1" x14ac:dyDescent="0.3">
      <c r="B451" s="12">
        <v>44810</v>
      </c>
      <c r="C451" s="5">
        <f>+SUMIF('Direitos Creditórios'!B:B,Resumo!B451,'Direitos Creditórios'!A:A)</f>
        <v>0</v>
      </c>
      <c r="D451" s="5">
        <f t="shared" si="9"/>
        <v>0</v>
      </c>
    </row>
    <row r="452" spans="2:4" hidden="1" x14ac:dyDescent="0.3">
      <c r="B452" s="12">
        <v>44812</v>
      </c>
      <c r="C452" s="5">
        <f>+SUMIF('Direitos Creditórios'!B:B,Resumo!B452,'Direitos Creditórios'!A:A)</f>
        <v>0</v>
      </c>
      <c r="D452" s="5">
        <f t="shared" ref="D452:D502" si="10">+C452*6%</f>
        <v>0</v>
      </c>
    </row>
    <row r="453" spans="2:4" hidden="1" x14ac:dyDescent="0.3">
      <c r="B453" s="12">
        <v>44813</v>
      </c>
      <c r="C453" s="5">
        <f>+SUMIF('Direitos Creditórios'!B:B,Resumo!B453,'Direitos Creditórios'!A:A)</f>
        <v>0</v>
      </c>
      <c r="D453" s="5">
        <f t="shared" si="10"/>
        <v>0</v>
      </c>
    </row>
    <row r="454" spans="2:4" hidden="1" x14ac:dyDescent="0.3">
      <c r="B454" s="12">
        <v>44816</v>
      </c>
      <c r="C454" s="5">
        <f>+SUMIF('Direitos Creditórios'!B:B,Resumo!B454,'Direitos Creditórios'!A:A)</f>
        <v>0</v>
      </c>
      <c r="D454" s="5">
        <f t="shared" si="10"/>
        <v>0</v>
      </c>
    </row>
    <row r="455" spans="2:4" hidden="1" x14ac:dyDescent="0.3">
      <c r="B455" s="12">
        <v>44817</v>
      </c>
      <c r="C455" s="5">
        <f>+SUMIF('Direitos Creditórios'!B:B,Resumo!B455,'Direitos Creditórios'!A:A)</f>
        <v>0</v>
      </c>
      <c r="D455" s="5">
        <f t="shared" si="10"/>
        <v>0</v>
      </c>
    </row>
    <row r="456" spans="2:4" hidden="1" x14ac:dyDescent="0.3">
      <c r="B456" s="12">
        <v>44818</v>
      </c>
      <c r="C456" s="5">
        <f>+SUMIF('Direitos Creditórios'!B:B,Resumo!B456,'Direitos Creditórios'!A:A)</f>
        <v>0</v>
      </c>
      <c r="D456" s="5">
        <f t="shared" si="10"/>
        <v>0</v>
      </c>
    </row>
    <row r="457" spans="2:4" hidden="1" x14ac:dyDescent="0.3">
      <c r="B457" s="12">
        <v>44819</v>
      </c>
      <c r="C457" s="5">
        <f>+SUMIF('Direitos Creditórios'!B:B,Resumo!B457,'Direitos Creditórios'!A:A)</f>
        <v>0</v>
      </c>
      <c r="D457" s="5">
        <f t="shared" si="10"/>
        <v>0</v>
      </c>
    </row>
    <row r="458" spans="2:4" hidden="1" x14ac:dyDescent="0.3">
      <c r="B458" s="12">
        <v>44820</v>
      </c>
      <c r="C458" s="5">
        <f>+SUMIF('Direitos Creditórios'!B:B,Resumo!B458,'Direitos Creditórios'!A:A)</f>
        <v>0</v>
      </c>
      <c r="D458" s="5">
        <f t="shared" si="10"/>
        <v>0</v>
      </c>
    </row>
    <row r="459" spans="2:4" hidden="1" x14ac:dyDescent="0.3">
      <c r="B459" s="12">
        <v>44823</v>
      </c>
      <c r="C459" s="5">
        <f>+SUMIF('Direitos Creditórios'!B:B,Resumo!B459,'Direitos Creditórios'!A:A)</f>
        <v>0</v>
      </c>
      <c r="D459" s="5">
        <f t="shared" si="10"/>
        <v>0</v>
      </c>
    </row>
    <row r="460" spans="2:4" hidden="1" x14ac:dyDescent="0.3">
      <c r="B460" s="12">
        <v>44824</v>
      </c>
      <c r="C460" s="5">
        <f>+SUMIF('Direitos Creditórios'!B:B,Resumo!B460,'Direitos Creditórios'!A:A)</f>
        <v>0</v>
      </c>
      <c r="D460" s="5">
        <f t="shared" si="10"/>
        <v>0</v>
      </c>
    </row>
    <row r="461" spans="2:4" hidden="1" x14ac:dyDescent="0.3">
      <c r="B461" s="12">
        <v>44825</v>
      </c>
      <c r="C461" s="5">
        <f>+SUMIF('Direitos Creditórios'!B:B,Resumo!B461,'Direitos Creditórios'!A:A)</f>
        <v>0</v>
      </c>
      <c r="D461" s="5">
        <f t="shared" si="10"/>
        <v>0</v>
      </c>
    </row>
    <row r="462" spans="2:4" hidden="1" x14ac:dyDescent="0.3">
      <c r="B462" s="12">
        <v>44826</v>
      </c>
      <c r="C462" s="5">
        <f>+SUMIF('Direitos Creditórios'!B:B,Resumo!B462,'Direitos Creditórios'!A:A)</f>
        <v>0</v>
      </c>
      <c r="D462" s="5">
        <f t="shared" si="10"/>
        <v>0</v>
      </c>
    </row>
    <row r="463" spans="2:4" hidden="1" x14ac:dyDescent="0.3">
      <c r="B463" s="12">
        <v>44827</v>
      </c>
      <c r="C463" s="5">
        <f>+SUMIF('Direitos Creditórios'!B:B,Resumo!B463,'Direitos Creditórios'!A:A)</f>
        <v>0</v>
      </c>
      <c r="D463" s="5">
        <f t="shared" si="10"/>
        <v>0</v>
      </c>
    </row>
    <row r="464" spans="2:4" hidden="1" x14ac:dyDescent="0.3">
      <c r="B464" s="12">
        <v>44830</v>
      </c>
      <c r="C464" s="5">
        <f>+SUMIF('Direitos Creditórios'!B:B,Resumo!B464,'Direitos Creditórios'!A:A)</f>
        <v>0</v>
      </c>
      <c r="D464" s="5">
        <f t="shared" si="10"/>
        <v>0</v>
      </c>
    </row>
    <row r="465" spans="2:4" hidden="1" x14ac:dyDescent="0.3">
      <c r="B465" s="12">
        <v>44831</v>
      </c>
      <c r="C465" s="5">
        <f>+SUMIF('Direitos Creditórios'!B:B,Resumo!B465,'Direitos Creditórios'!A:A)</f>
        <v>0</v>
      </c>
      <c r="D465" s="5">
        <f t="shared" si="10"/>
        <v>0</v>
      </c>
    </row>
    <row r="466" spans="2:4" hidden="1" x14ac:dyDescent="0.3">
      <c r="B466" s="12">
        <v>44832</v>
      </c>
      <c r="C466" s="5">
        <f>+SUMIF('Direitos Creditórios'!B:B,Resumo!B466,'Direitos Creditórios'!A:A)</f>
        <v>0</v>
      </c>
      <c r="D466" s="5">
        <f t="shared" si="10"/>
        <v>0</v>
      </c>
    </row>
    <row r="467" spans="2:4" hidden="1" x14ac:dyDescent="0.3">
      <c r="B467" s="12">
        <v>44833</v>
      </c>
      <c r="C467" s="5">
        <f>+SUMIF('Direitos Creditórios'!B:B,Resumo!B467,'Direitos Creditórios'!A:A)</f>
        <v>0</v>
      </c>
      <c r="D467" s="5">
        <f t="shared" si="10"/>
        <v>0</v>
      </c>
    </row>
    <row r="468" spans="2:4" hidden="1" x14ac:dyDescent="0.3">
      <c r="B468" s="12">
        <v>44834</v>
      </c>
      <c r="C468" s="5">
        <f>+SUMIF('Direitos Creditórios'!B:B,Resumo!B468,'Direitos Creditórios'!A:A)</f>
        <v>0</v>
      </c>
      <c r="D468" s="5">
        <f t="shared" si="10"/>
        <v>0</v>
      </c>
    </row>
    <row r="469" spans="2:4" hidden="1" x14ac:dyDescent="0.3">
      <c r="B469" s="12">
        <v>44837</v>
      </c>
      <c r="C469" s="5">
        <f>+SUMIF('Direitos Creditórios'!B:B,Resumo!B469,'Direitos Creditórios'!A:A)</f>
        <v>0</v>
      </c>
      <c r="D469" s="5">
        <f t="shared" si="10"/>
        <v>0</v>
      </c>
    </row>
    <row r="470" spans="2:4" hidden="1" x14ac:dyDescent="0.3">
      <c r="B470" s="12">
        <v>44838</v>
      </c>
      <c r="C470" s="5">
        <f>+SUMIF('Direitos Creditórios'!B:B,Resumo!B470,'Direitos Creditórios'!A:A)</f>
        <v>0</v>
      </c>
      <c r="D470" s="5">
        <f t="shared" si="10"/>
        <v>0</v>
      </c>
    </row>
    <row r="471" spans="2:4" hidden="1" x14ac:dyDescent="0.3">
      <c r="B471" s="12">
        <v>44839</v>
      </c>
      <c r="C471" s="5">
        <f>+SUMIF('Direitos Creditórios'!B:B,Resumo!B471,'Direitos Creditórios'!A:A)</f>
        <v>0</v>
      </c>
      <c r="D471" s="5">
        <f t="shared" si="10"/>
        <v>0</v>
      </c>
    </row>
    <row r="472" spans="2:4" hidden="1" x14ac:dyDescent="0.3">
      <c r="B472" s="12">
        <v>44840</v>
      </c>
      <c r="C472" s="5">
        <f>+SUMIF('Direitos Creditórios'!B:B,Resumo!B472,'Direitos Creditórios'!A:A)</f>
        <v>0</v>
      </c>
      <c r="D472" s="5">
        <f t="shared" si="10"/>
        <v>0</v>
      </c>
    </row>
    <row r="473" spans="2:4" hidden="1" x14ac:dyDescent="0.3">
      <c r="B473" s="12">
        <v>44841</v>
      </c>
      <c r="C473" s="5">
        <f>+SUMIF('Direitos Creditórios'!B:B,Resumo!B473,'Direitos Creditórios'!A:A)</f>
        <v>0</v>
      </c>
      <c r="D473" s="5">
        <f t="shared" si="10"/>
        <v>0</v>
      </c>
    </row>
    <row r="474" spans="2:4" hidden="1" x14ac:dyDescent="0.3">
      <c r="B474" s="12">
        <v>44844</v>
      </c>
      <c r="C474" s="5">
        <f>+SUMIF('Direitos Creditórios'!B:B,Resumo!B474,'Direitos Creditórios'!A:A)</f>
        <v>0</v>
      </c>
      <c r="D474" s="5">
        <f t="shared" si="10"/>
        <v>0</v>
      </c>
    </row>
    <row r="475" spans="2:4" hidden="1" x14ac:dyDescent="0.3">
      <c r="B475" s="12">
        <v>44845</v>
      </c>
      <c r="C475" s="5">
        <f>+SUMIF('Direitos Creditórios'!B:B,Resumo!B475,'Direitos Creditórios'!A:A)</f>
        <v>0</v>
      </c>
      <c r="D475" s="5">
        <f t="shared" si="10"/>
        <v>0</v>
      </c>
    </row>
    <row r="476" spans="2:4" hidden="1" x14ac:dyDescent="0.3">
      <c r="B476" s="12">
        <v>44847</v>
      </c>
      <c r="C476" s="5">
        <f>+SUMIF('Direitos Creditórios'!B:B,Resumo!B476,'Direitos Creditórios'!A:A)</f>
        <v>0</v>
      </c>
      <c r="D476" s="5">
        <f t="shared" si="10"/>
        <v>0</v>
      </c>
    </row>
    <row r="477" spans="2:4" hidden="1" x14ac:dyDescent="0.3">
      <c r="B477" s="12">
        <v>44848</v>
      </c>
      <c r="C477" s="5">
        <f>+SUMIF('Direitos Creditórios'!B:B,Resumo!B477,'Direitos Creditórios'!A:A)</f>
        <v>0</v>
      </c>
      <c r="D477" s="5">
        <f t="shared" si="10"/>
        <v>0</v>
      </c>
    </row>
    <row r="478" spans="2:4" hidden="1" x14ac:dyDescent="0.3">
      <c r="B478" s="12">
        <v>44851</v>
      </c>
      <c r="C478" s="5">
        <f>+SUMIF('Direitos Creditórios'!B:B,Resumo!B478,'Direitos Creditórios'!A:A)</f>
        <v>0</v>
      </c>
      <c r="D478" s="5">
        <f t="shared" si="10"/>
        <v>0</v>
      </c>
    </row>
    <row r="479" spans="2:4" hidden="1" x14ac:dyDescent="0.3">
      <c r="B479" s="12">
        <v>44852</v>
      </c>
      <c r="C479" s="5">
        <f>+SUMIF('Direitos Creditórios'!B:B,Resumo!B479,'Direitos Creditórios'!A:A)</f>
        <v>0</v>
      </c>
      <c r="D479" s="5">
        <f t="shared" si="10"/>
        <v>0</v>
      </c>
    </row>
    <row r="480" spans="2:4" hidden="1" x14ac:dyDescent="0.3">
      <c r="B480" s="12">
        <v>44853</v>
      </c>
      <c r="C480" s="5">
        <f>+SUMIF('Direitos Creditórios'!B:B,Resumo!B480,'Direitos Creditórios'!A:A)</f>
        <v>0</v>
      </c>
      <c r="D480" s="5">
        <f t="shared" si="10"/>
        <v>0</v>
      </c>
    </row>
    <row r="481" spans="2:4" hidden="1" x14ac:dyDescent="0.3">
      <c r="B481" s="12">
        <v>44854</v>
      </c>
      <c r="C481" s="5">
        <f>+SUMIF('Direitos Creditórios'!B:B,Resumo!B481,'Direitos Creditórios'!A:A)</f>
        <v>0</v>
      </c>
      <c r="D481" s="5">
        <f t="shared" si="10"/>
        <v>0</v>
      </c>
    </row>
    <row r="482" spans="2:4" hidden="1" x14ac:dyDescent="0.3">
      <c r="B482" s="12">
        <v>44855</v>
      </c>
      <c r="C482" s="5">
        <f>+SUMIF('Direitos Creditórios'!B:B,Resumo!B482,'Direitos Creditórios'!A:A)</f>
        <v>0</v>
      </c>
      <c r="D482" s="5">
        <f t="shared" si="10"/>
        <v>0</v>
      </c>
    </row>
    <row r="483" spans="2:4" hidden="1" x14ac:dyDescent="0.3">
      <c r="B483" s="12">
        <v>44858</v>
      </c>
      <c r="C483" s="5">
        <f>+SUMIF('Direitos Creditórios'!B:B,Resumo!B483,'Direitos Creditórios'!A:A)</f>
        <v>0</v>
      </c>
      <c r="D483" s="5">
        <f t="shared" si="10"/>
        <v>0</v>
      </c>
    </row>
    <row r="484" spans="2:4" hidden="1" x14ac:dyDescent="0.3">
      <c r="B484" s="12">
        <v>44859</v>
      </c>
      <c r="C484" s="5">
        <f>+SUMIF('Direitos Creditórios'!B:B,Resumo!B484,'Direitos Creditórios'!A:A)</f>
        <v>0</v>
      </c>
      <c r="D484" s="5">
        <f t="shared" si="10"/>
        <v>0</v>
      </c>
    </row>
    <row r="485" spans="2:4" hidden="1" x14ac:dyDescent="0.3">
      <c r="B485" s="12">
        <v>44860</v>
      </c>
      <c r="C485" s="5">
        <f>+SUMIF('Direitos Creditórios'!B:B,Resumo!B485,'Direitos Creditórios'!A:A)</f>
        <v>0</v>
      </c>
      <c r="D485" s="5">
        <f t="shared" si="10"/>
        <v>0</v>
      </c>
    </row>
    <row r="486" spans="2:4" hidden="1" x14ac:dyDescent="0.3">
      <c r="B486" s="12">
        <v>44861</v>
      </c>
      <c r="C486" s="5">
        <f>+SUMIF('Direitos Creditórios'!B:B,Resumo!B486,'Direitos Creditórios'!A:A)</f>
        <v>0</v>
      </c>
      <c r="D486" s="5">
        <f t="shared" si="10"/>
        <v>0</v>
      </c>
    </row>
    <row r="487" spans="2:4" hidden="1" x14ac:dyDescent="0.3">
      <c r="B487" s="12">
        <v>44862</v>
      </c>
      <c r="C487" s="5">
        <f>+SUMIF('Direitos Creditórios'!B:B,Resumo!B487,'Direitos Creditórios'!A:A)</f>
        <v>0</v>
      </c>
      <c r="D487" s="5">
        <f t="shared" si="10"/>
        <v>0</v>
      </c>
    </row>
    <row r="488" spans="2:4" hidden="1" x14ac:dyDescent="0.3">
      <c r="B488" s="12">
        <v>44865</v>
      </c>
      <c r="C488" s="5">
        <f>+SUMIF('Direitos Creditórios'!B:B,Resumo!B488,'Direitos Creditórios'!A:A)</f>
        <v>0</v>
      </c>
      <c r="D488" s="5">
        <f t="shared" si="10"/>
        <v>0</v>
      </c>
    </row>
    <row r="489" spans="2:4" hidden="1" x14ac:dyDescent="0.3">
      <c r="B489" s="12">
        <v>44866</v>
      </c>
      <c r="C489" s="5">
        <f>+SUMIF('Direitos Creditórios'!B:B,Resumo!B489,'Direitos Creditórios'!A:A)</f>
        <v>0</v>
      </c>
      <c r="D489" s="5">
        <f t="shared" si="10"/>
        <v>0</v>
      </c>
    </row>
    <row r="490" spans="2:4" hidden="1" x14ac:dyDescent="0.3">
      <c r="B490" s="12">
        <v>44868</v>
      </c>
      <c r="C490" s="5">
        <f>+SUMIF('Direitos Creditórios'!B:B,Resumo!B490,'Direitos Creditórios'!A:A)</f>
        <v>0</v>
      </c>
      <c r="D490" s="5">
        <f t="shared" si="10"/>
        <v>0</v>
      </c>
    </row>
    <row r="491" spans="2:4" hidden="1" x14ac:dyDescent="0.3">
      <c r="B491" s="12">
        <v>44869</v>
      </c>
      <c r="C491" s="5">
        <f>+SUMIF('Direitos Creditórios'!B:B,Resumo!B491,'Direitos Creditórios'!A:A)</f>
        <v>0</v>
      </c>
      <c r="D491" s="5">
        <f t="shared" si="10"/>
        <v>0</v>
      </c>
    </row>
    <row r="492" spans="2:4" hidden="1" x14ac:dyDescent="0.3">
      <c r="B492" s="12">
        <v>44872</v>
      </c>
      <c r="C492" s="5">
        <f>+SUMIF('Direitos Creditórios'!B:B,Resumo!B492,'Direitos Creditórios'!A:A)</f>
        <v>0</v>
      </c>
      <c r="D492" s="5">
        <f t="shared" si="10"/>
        <v>0</v>
      </c>
    </row>
    <row r="493" spans="2:4" hidden="1" x14ac:dyDescent="0.3">
      <c r="B493" s="12">
        <v>44873</v>
      </c>
      <c r="C493" s="5">
        <f>+SUMIF('Direitos Creditórios'!B:B,Resumo!B493,'Direitos Creditórios'!A:A)</f>
        <v>0</v>
      </c>
      <c r="D493" s="5">
        <f t="shared" si="10"/>
        <v>0</v>
      </c>
    </row>
    <row r="494" spans="2:4" hidden="1" x14ac:dyDescent="0.3">
      <c r="B494" s="12">
        <v>44874</v>
      </c>
      <c r="C494" s="5">
        <f>+SUMIF('Direitos Creditórios'!B:B,Resumo!B494,'Direitos Creditórios'!A:A)</f>
        <v>0</v>
      </c>
      <c r="D494" s="5">
        <f t="shared" si="10"/>
        <v>0</v>
      </c>
    </row>
    <row r="495" spans="2:4" hidden="1" x14ac:dyDescent="0.3">
      <c r="B495" s="12">
        <v>44875</v>
      </c>
      <c r="C495" s="5">
        <f>+SUMIF('Direitos Creditórios'!B:B,Resumo!B495,'Direitos Creditórios'!A:A)</f>
        <v>0</v>
      </c>
      <c r="D495" s="5">
        <f t="shared" si="10"/>
        <v>0</v>
      </c>
    </row>
    <row r="496" spans="2:4" hidden="1" x14ac:dyDescent="0.3">
      <c r="B496" s="12">
        <v>44876</v>
      </c>
      <c r="C496" s="5">
        <f>+SUMIF('Direitos Creditórios'!B:B,Resumo!B496,'Direitos Creditórios'!A:A)</f>
        <v>0</v>
      </c>
      <c r="D496" s="5">
        <f t="shared" si="10"/>
        <v>0</v>
      </c>
    </row>
    <row r="497" spans="2:4" hidden="1" x14ac:dyDescent="0.3">
      <c r="B497" s="12">
        <v>44879</v>
      </c>
      <c r="C497" s="5">
        <f>+SUMIF('Direitos Creditórios'!B:B,Resumo!B497,'Direitos Creditórios'!A:A)</f>
        <v>0</v>
      </c>
      <c r="D497" s="5">
        <f t="shared" si="10"/>
        <v>0</v>
      </c>
    </row>
    <row r="498" spans="2:4" hidden="1" x14ac:dyDescent="0.3">
      <c r="B498" s="12">
        <v>44881</v>
      </c>
      <c r="C498" s="5">
        <f>+SUMIF('Direitos Creditórios'!B:B,Resumo!B498,'Direitos Creditórios'!A:A)</f>
        <v>0</v>
      </c>
      <c r="D498" s="5">
        <f t="shared" si="10"/>
        <v>0</v>
      </c>
    </row>
    <row r="499" spans="2:4" hidden="1" x14ac:dyDescent="0.3">
      <c r="B499" s="12">
        <v>44882</v>
      </c>
      <c r="C499" s="5">
        <f>+SUMIF('Direitos Creditórios'!B:B,Resumo!B499,'Direitos Creditórios'!A:A)</f>
        <v>0</v>
      </c>
      <c r="D499" s="5">
        <f t="shared" si="10"/>
        <v>0</v>
      </c>
    </row>
    <row r="500" spans="2:4" hidden="1" x14ac:dyDescent="0.3">
      <c r="B500" s="12">
        <v>44883</v>
      </c>
      <c r="C500" s="5">
        <f>+SUMIF('Direitos Creditórios'!B:B,Resumo!B500,'Direitos Creditórios'!A:A)</f>
        <v>0</v>
      </c>
      <c r="D500" s="5">
        <f t="shared" si="10"/>
        <v>0</v>
      </c>
    </row>
    <row r="501" spans="2:4" hidden="1" x14ac:dyDescent="0.3">
      <c r="B501" s="12">
        <v>44886</v>
      </c>
      <c r="C501" s="5">
        <f>+SUMIF('Direitos Creditórios'!B:B,Resumo!B501,'Direitos Creditórios'!A:A)</f>
        <v>0</v>
      </c>
      <c r="D501" s="5">
        <f t="shared" si="10"/>
        <v>0</v>
      </c>
    </row>
    <row r="502" spans="2:4" hidden="1" x14ac:dyDescent="0.3">
      <c r="B502" s="12">
        <v>44887</v>
      </c>
      <c r="C502" s="5">
        <f>+SUMIF('Direitos Creditórios'!B:B,Resumo!B502,'Direitos Creditórios'!A:A)</f>
        <v>0</v>
      </c>
      <c r="D502" s="5">
        <f t="shared" si="10"/>
        <v>0</v>
      </c>
    </row>
  </sheetData>
  <autoFilter ref="B27:E502" xr:uid="{00000000-0009-0000-0000-000000000000}">
    <filterColumn colId="1">
      <filters>
        <filter val="R$1.028.504,26"/>
        <filter val="R$1.134.146,71"/>
        <filter val="R$1.192.731,77"/>
        <filter val="R$1.193.516,00"/>
        <filter val="R$1.239.832,99"/>
        <filter val="R$1.417.771,12"/>
        <filter val="R$10.056.710,97"/>
        <filter val="R$10.364.162,95"/>
        <filter val="R$10.417.464,62"/>
        <filter val="R$10.560.668,34"/>
        <filter val="R$10.731.836,03"/>
        <filter val="R$13.650.664,37"/>
        <filter val="R$14.455.201,51"/>
        <filter val="R$14.554.938,66"/>
        <filter val="R$14.715.014,14"/>
        <filter val="R$15.335.802,16"/>
        <filter val="R$150.220,89"/>
        <filter val="R$17.278.819,27"/>
        <filter val="R$19.173.164,06"/>
        <filter val="R$19.582.249,88"/>
        <filter val="R$2.597.834,22"/>
        <filter val="R$2.620.585,55"/>
        <filter val="R$2.655.734,88"/>
        <filter val="R$2.758.919,65"/>
        <filter val="R$2.904.512,02"/>
        <filter val="R$200.390,11"/>
        <filter val="R$208.029,53"/>
        <filter val="R$22.614.953,30"/>
        <filter val="R$22.827.202,21"/>
        <filter val="R$222.823,20"/>
        <filter val="R$246.048,48"/>
        <filter val="R$26.866.988,72"/>
        <filter val="R$27.110.268,22"/>
        <filter val="R$28.082.887,34"/>
        <filter val="R$3.095.213,57"/>
        <filter val="R$3.119.833,78"/>
        <filter val="R$30.000.048,62"/>
        <filter val="R$30.294.189,74"/>
        <filter val="R$33.797.140,04"/>
        <filter val="R$357.079,53"/>
        <filter val="R$37.915.456,56"/>
        <filter val="R$4.439.024,13"/>
        <filter val="R$4.471.842,50"/>
        <filter val="R$4.970.480,56"/>
        <filter val="R$434.251,34"/>
        <filter val="R$475.269,26"/>
        <filter val="R$50.305.037,99"/>
        <filter val="R$51.515.854,24"/>
        <filter val="R$51.772.496,25"/>
        <filter val="R$56.667,39"/>
        <filter val="R$58.933.256,77"/>
        <filter val="R$6.389.999,10"/>
        <filter val="R$6.499.431,48"/>
        <filter val="R$6.831.521,78"/>
        <filter val="R$6.834.348,80"/>
        <filter val="R$60.035,07"/>
        <filter val="R$681.020,46"/>
        <filter val="R$7.162.593,97"/>
        <filter val="R$7.690.795,17"/>
        <filter val="R$8.104.025,52"/>
        <filter val="R$8.722.165,45"/>
        <filter val="R$809.555,58"/>
        <filter val="R$891.792,71"/>
        <filter val="R$9.182.545,57"/>
        <filter val="R$9.226.220,00"/>
        <filter val="R$9.276.054,99"/>
        <filter val="R$9.483.893,45"/>
      </filters>
    </filterColumn>
  </autoFilter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249977111117893"/>
  </sheetPr>
  <dimension ref="A1:D884"/>
  <sheetViews>
    <sheetView zoomScaleNormal="100" workbookViewId="0">
      <selection activeCell="D11" sqref="D11"/>
    </sheetView>
  </sheetViews>
  <sheetFormatPr defaultRowHeight="14.4" x14ac:dyDescent="0.3"/>
  <cols>
    <col min="1" max="1" width="16.33203125" style="33" bestFit="1" customWidth="1"/>
    <col min="2" max="2" width="23.88671875" style="22" bestFit="1" customWidth="1"/>
    <col min="3" max="3" width="17.5546875" bestFit="1" customWidth="1"/>
    <col min="4" max="4" width="17.33203125" bestFit="1" customWidth="1"/>
  </cols>
  <sheetData>
    <row r="1" spans="1:4" x14ac:dyDescent="0.3">
      <c r="A1" s="34" t="s">
        <v>2</v>
      </c>
      <c r="B1" s="35" t="s">
        <v>19</v>
      </c>
    </row>
    <row r="2" spans="1:4" x14ac:dyDescent="0.3">
      <c r="A2" s="36">
        <v>3416774.4975515911</v>
      </c>
      <c r="B2" s="42">
        <v>44207</v>
      </c>
      <c r="C2" s="38"/>
      <c r="D2" s="37"/>
    </row>
    <row r="3" spans="1:4" x14ac:dyDescent="0.3">
      <c r="A3" s="36">
        <v>100118.3183260424</v>
      </c>
      <c r="B3" s="42">
        <v>44207</v>
      </c>
      <c r="D3" s="38"/>
    </row>
    <row r="4" spans="1:4" x14ac:dyDescent="0.3">
      <c r="A4" s="36">
        <v>226097.06972789185</v>
      </c>
      <c r="B4" s="42">
        <v>44207</v>
      </c>
    </row>
    <row r="5" spans="1:4" x14ac:dyDescent="0.3">
      <c r="A5" s="36">
        <v>1691553.0967292448</v>
      </c>
      <c r="B5" s="42">
        <v>44207</v>
      </c>
    </row>
    <row r="6" spans="1:4" x14ac:dyDescent="0.3">
      <c r="A6" s="36">
        <v>21709.515674674843</v>
      </c>
      <c r="B6" s="42">
        <v>44204</v>
      </c>
    </row>
    <row r="7" spans="1:4" x14ac:dyDescent="0.3">
      <c r="A7" s="36">
        <v>242418.56345387973</v>
      </c>
      <c r="B7" s="42">
        <v>44207</v>
      </c>
    </row>
    <row r="8" spans="1:4" x14ac:dyDescent="0.3">
      <c r="A8" s="36">
        <v>10265.387285382858</v>
      </c>
      <c r="B8" s="42">
        <v>44202</v>
      </c>
    </row>
    <row r="9" spans="1:4" x14ac:dyDescent="0.3">
      <c r="A9" s="36">
        <v>145879.56596520665</v>
      </c>
      <c r="B9" s="42">
        <v>44203</v>
      </c>
    </row>
    <row r="10" spans="1:4" x14ac:dyDescent="0.3">
      <c r="A10" s="36">
        <v>282434.40513591625</v>
      </c>
      <c r="B10" s="42">
        <v>44202</v>
      </c>
    </row>
    <row r="11" spans="1:4" x14ac:dyDescent="0.3">
      <c r="A11" s="36">
        <v>284763.41702425398</v>
      </c>
      <c r="B11" s="42">
        <v>44201</v>
      </c>
    </row>
    <row r="12" spans="1:4" x14ac:dyDescent="0.3">
      <c r="A12" s="36">
        <v>15200.458351036255</v>
      </c>
      <c r="B12" s="42">
        <v>44202</v>
      </c>
    </row>
    <row r="13" spans="1:4" x14ac:dyDescent="0.3">
      <c r="A13" s="36">
        <v>12521.760646023104</v>
      </c>
      <c r="B13" s="42">
        <v>44201</v>
      </c>
    </row>
    <row r="14" spans="1:4" x14ac:dyDescent="0.3">
      <c r="A14" s="36">
        <v>36765.151003041952</v>
      </c>
      <c r="B14" s="42">
        <v>44204</v>
      </c>
    </row>
    <row r="15" spans="1:4" x14ac:dyDescent="0.3">
      <c r="A15" s="36">
        <v>76593.311272276856</v>
      </c>
      <c r="B15" s="42">
        <v>44203</v>
      </c>
    </row>
    <row r="16" spans="1:4" x14ac:dyDescent="0.3">
      <c r="A16" s="36">
        <v>111198.5105473373</v>
      </c>
      <c r="B16" s="42">
        <v>44202</v>
      </c>
    </row>
    <row r="17" spans="1:2" x14ac:dyDescent="0.3">
      <c r="A17" s="36">
        <v>126383.04405026721</v>
      </c>
      <c r="B17" s="42">
        <v>44201</v>
      </c>
    </row>
    <row r="18" spans="1:2" x14ac:dyDescent="0.3">
      <c r="A18" s="36">
        <v>12374.224276658726</v>
      </c>
      <c r="B18" s="42">
        <v>44203</v>
      </c>
    </row>
    <row r="19" spans="1:2" x14ac:dyDescent="0.3">
      <c r="A19" s="36">
        <v>19949.334363829592</v>
      </c>
      <c r="B19" s="42">
        <v>44202</v>
      </c>
    </row>
    <row r="20" spans="1:2" x14ac:dyDescent="0.3">
      <c r="A20" s="36">
        <v>14165.285115942763</v>
      </c>
      <c r="B20" s="42">
        <v>44201</v>
      </c>
    </row>
    <row r="21" spans="1:2" x14ac:dyDescent="0.3">
      <c r="A21" s="36">
        <v>527158.35000075807</v>
      </c>
      <c r="B21" s="42">
        <v>44195</v>
      </c>
    </row>
    <row r="22" spans="1:2" x14ac:dyDescent="0.3">
      <c r="A22" s="36">
        <v>76644.599999750906</v>
      </c>
      <c r="B22" s="42">
        <v>44195</v>
      </c>
    </row>
    <row r="23" spans="1:2" x14ac:dyDescent="0.3">
      <c r="A23" s="36">
        <v>3584620.7374755829</v>
      </c>
      <c r="B23" s="42">
        <v>44200</v>
      </c>
    </row>
    <row r="24" spans="1:2" x14ac:dyDescent="0.3">
      <c r="A24" s="36">
        <v>113801.68221826281</v>
      </c>
      <c r="B24" s="42">
        <v>44200</v>
      </c>
    </row>
    <row r="25" spans="1:2" x14ac:dyDescent="0.3">
      <c r="A25" s="36">
        <v>237162.68827157855</v>
      </c>
      <c r="B25" s="42">
        <v>44200</v>
      </c>
    </row>
    <row r="26" spans="1:2" x14ac:dyDescent="0.3">
      <c r="A26" s="36">
        <v>2036278.340800324</v>
      </c>
      <c r="B26" s="42">
        <v>44200</v>
      </c>
    </row>
    <row r="27" spans="1:2" x14ac:dyDescent="0.3">
      <c r="A27" s="36">
        <v>592513.8389305626</v>
      </c>
      <c r="B27" s="42">
        <v>44200</v>
      </c>
    </row>
    <row r="28" spans="1:2" x14ac:dyDescent="0.3">
      <c r="A28" s="36">
        <v>461232.64504618937</v>
      </c>
      <c r="B28" s="42">
        <v>44196</v>
      </c>
    </row>
    <row r="29" spans="1:2" x14ac:dyDescent="0.3">
      <c r="A29" s="36">
        <v>12358.270000017073</v>
      </c>
      <c r="B29" s="42">
        <v>44195</v>
      </c>
    </row>
    <row r="30" spans="1:2" x14ac:dyDescent="0.3">
      <c r="A30" s="36">
        <v>3793326.6774287345</v>
      </c>
      <c r="B30" s="42">
        <v>44200</v>
      </c>
    </row>
    <row r="31" spans="1:2" x14ac:dyDescent="0.3">
      <c r="A31" s="36">
        <v>123085.56753625495</v>
      </c>
      <c r="B31" s="42">
        <v>44200</v>
      </c>
    </row>
    <row r="32" spans="1:2" x14ac:dyDescent="0.3">
      <c r="A32" s="36">
        <v>238970.50861688476</v>
      </c>
      <c r="B32" s="42">
        <v>44200</v>
      </c>
    </row>
    <row r="33" spans="1:2" x14ac:dyDescent="0.3">
      <c r="A33" s="36">
        <v>2074124.7583047843</v>
      </c>
      <c r="B33" s="42">
        <v>44200</v>
      </c>
    </row>
    <row r="34" spans="1:2" x14ac:dyDescent="0.3">
      <c r="A34" s="36">
        <v>346555.94836079201</v>
      </c>
      <c r="B34" s="42">
        <v>44200</v>
      </c>
    </row>
    <row r="35" spans="1:2" x14ac:dyDescent="0.3">
      <c r="A35" s="36">
        <v>113503.28720162855</v>
      </c>
      <c r="B35" s="42">
        <v>44207</v>
      </c>
    </row>
    <row r="36" spans="1:2" x14ac:dyDescent="0.3">
      <c r="A36" s="36">
        <v>27266.173892297065</v>
      </c>
      <c r="B36" s="42">
        <v>44204</v>
      </c>
    </row>
    <row r="37" spans="1:2" x14ac:dyDescent="0.3">
      <c r="A37" s="36">
        <v>177438.19485801409</v>
      </c>
      <c r="B37" s="42">
        <v>44203</v>
      </c>
    </row>
    <row r="38" spans="1:2" x14ac:dyDescent="0.3">
      <c r="A38" s="36">
        <v>73098.449725829836</v>
      </c>
      <c r="B38" s="42">
        <v>44202</v>
      </c>
    </row>
    <row r="39" spans="1:2" x14ac:dyDescent="0.3">
      <c r="A39" s="36">
        <v>435356.59529488592</v>
      </c>
      <c r="B39" s="42">
        <v>44201</v>
      </c>
    </row>
    <row r="40" spans="1:2" x14ac:dyDescent="0.3">
      <c r="A40" s="36">
        <v>1379162.1960739412</v>
      </c>
      <c r="B40" s="42">
        <v>44200</v>
      </c>
    </row>
    <row r="41" spans="1:2" x14ac:dyDescent="0.3">
      <c r="A41" s="36">
        <v>1193684.8956961287</v>
      </c>
      <c r="B41" s="42">
        <v>44207</v>
      </c>
    </row>
    <row r="42" spans="1:2" x14ac:dyDescent="0.3">
      <c r="A42" s="36">
        <v>2099481.3641085201</v>
      </c>
      <c r="B42" s="42">
        <v>44207</v>
      </c>
    </row>
    <row r="43" spans="1:2" x14ac:dyDescent="0.3">
      <c r="A43" s="36">
        <v>763728.4823187131</v>
      </c>
      <c r="B43" s="42">
        <v>44207</v>
      </c>
    </row>
    <row r="44" spans="1:2" x14ac:dyDescent="0.3">
      <c r="A44" s="36">
        <v>366934.84889918455</v>
      </c>
      <c r="B44" s="42">
        <v>44207</v>
      </c>
    </row>
    <row r="45" spans="1:2" x14ac:dyDescent="0.3">
      <c r="A45" s="36">
        <v>247423.0324143274</v>
      </c>
      <c r="B45" s="42">
        <v>44204</v>
      </c>
    </row>
    <row r="46" spans="1:2" x14ac:dyDescent="0.3">
      <c r="A46" s="36">
        <v>81606.570809254263</v>
      </c>
      <c r="B46" s="42">
        <v>44202</v>
      </c>
    </row>
    <row r="47" spans="1:2" x14ac:dyDescent="0.3">
      <c r="A47" s="36">
        <v>173953.34522926438</v>
      </c>
      <c r="B47" s="42">
        <v>44201</v>
      </c>
    </row>
    <row r="48" spans="1:2" x14ac:dyDescent="0.3">
      <c r="A48" s="36">
        <v>501240.52194303926</v>
      </c>
      <c r="B48" s="42">
        <v>44204</v>
      </c>
    </row>
    <row r="49" spans="1:2" x14ac:dyDescent="0.3">
      <c r="A49" s="36">
        <v>14727.925587278149</v>
      </c>
      <c r="B49" s="42">
        <v>44204</v>
      </c>
    </row>
    <row r="50" spans="1:2" x14ac:dyDescent="0.3">
      <c r="A50" s="36">
        <v>45638.808649613136</v>
      </c>
      <c r="B50" s="42">
        <v>44201</v>
      </c>
    </row>
    <row r="51" spans="1:2" x14ac:dyDescent="0.3">
      <c r="A51" s="36">
        <v>1126167.5048884533</v>
      </c>
      <c r="B51" s="42">
        <v>44207</v>
      </c>
    </row>
    <row r="52" spans="1:2" x14ac:dyDescent="0.3">
      <c r="A52" s="36">
        <v>492273.95728729421</v>
      </c>
      <c r="B52" s="42">
        <v>44204</v>
      </c>
    </row>
    <row r="53" spans="1:2" x14ac:dyDescent="0.3">
      <c r="A53" s="36">
        <v>35229.281706268644</v>
      </c>
      <c r="B53" s="42">
        <v>44200</v>
      </c>
    </row>
    <row r="54" spans="1:2" x14ac:dyDescent="0.3">
      <c r="A54" s="36">
        <v>88380.470489960251</v>
      </c>
      <c r="B54" s="42">
        <v>44211</v>
      </c>
    </row>
    <row r="55" spans="1:2" x14ac:dyDescent="0.3">
      <c r="A55" s="36">
        <v>443549.25476481905</v>
      </c>
      <c r="B55" s="42">
        <v>44211</v>
      </c>
    </row>
    <row r="56" spans="1:2" x14ac:dyDescent="0.3">
      <c r="A56" s="36">
        <v>306944.43258454779</v>
      </c>
      <c r="B56" s="42">
        <v>44211</v>
      </c>
    </row>
    <row r="57" spans="1:2" x14ac:dyDescent="0.3">
      <c r="A57" s="36">
        <v>90819.35663550334</v>
      </c>
      <c r="B57" s="42">
        <v>44207</v>
      </c>
    </row>
    <row r="58" spans="1:2" x14ac:dyDescent="0.3">
      <c r="A58" s="36">
        <v>77181.927272640765</v>
      </c>
      <c r="B58" s="42">
        <v>44211</v>
      </c>
    </row>
    <row r="59" spans="1:2" x14ac:dyDescent="0.3">
      <c r="A59" s="36">
        <v>69166.635397433012</v>
      </c>
      <c r="B59" s="42">
        <v>44210</v>
      </c>
    </row>
    <row r="60" spans="1:2" x14ac:dyDescent="0.3">
      <c r="A60" s="36">
        <v>38528.743849184066</v>
      </c>
      <c r="B60" s="42">
        <v>44208</v>
      </c>
    </row>
    <row r="61" spans="1:2" x14ac:dyDescent="0.3">
      <c r="A61" s="36">
        <v>394556.23880275455</v>
      </c>
      <c r="B61" s="42">
        <v>44211</v>
      </c>
    </row>
    <row r="62" spans="1:2" x14ac:dyDescent="0.3">
      <c r="A62" s="36">
        <v>2156022.3685268504</v>
      </c>
      <c r="B62" s="42">
        <v>44210</v>
      </c>
    </row>
    <row r="63" spans="1:2" x14ac:dyDescent="0.3">
      <c r="A63" s="36">
        <v>19381.081123435917</v>
      </c>
      <c r="B63" s="42">
        <v>44210</v>
      </c>
    </row>
    <row r="64" spans="1:2" x14ac:dyDescent="0.3">
      <c r="A64" s="36">
        <v>19629.569852524801</v>
      </c>
      <c r="B64" s="42">
        <v>44214</v>
      </c>
    </row>
    <row r="65" spans="1:2" x14ac:dyDescent="0.3">
      <c r="A65" s="36">
        <v>24042.522169405984</v>
      </c>
      <c r="B65" s="42">
        <v>44211</v>
      </c>
    </row>
    <row r="66" spans="1:2" x14ac:dyDescent="0.3">
      <c r="A66" s="36">
        <v>195672.29928353848</v>
      </c>
      <c r="B66" s="42">
        <v>44211</v>
      </c>
    </row>
    <row r="67" spans="1:2" x14ac:dyDescent="0.3">
      <c r="A67" s="36">
        <v>18579.979948509837</v>
      </c>
      <c r="B67" s="42">
        <v>44211</v>
      </c>
    </row>
    <row r="68" spans="1:2" x14ac:dyDescent="0.3">
      <c r="A68" s="36">
        <v>168911.71724242155</v>
      </c>
      <c r="B68" s="42">
        <v>44210</v>
      </c>
    </row>
    <row r="69" spans="1:2" x14ac:dyDescent="0.3">
      <c r="A69" s="36">
        <v>458999.86541418452</v>
      </c>
      <c r="B69" s="42">
        <v>44214</v>
      </c>
    </row>
    <row r="70" spans="1:2" x14ac:dyDescent="0.3">
      <c r="A70" s="36">
        <v>2167843.9446934387</v>
      </c>
      <c r="B70" s="42">
        <v>44208</v>
      </c>
    </row>
    <row r="71" spans="1:2" x14ac:dyDescent="0.3">
      <c r="A71" s="36">
        <v>1605887.1543800007</v>
      </c>
      <c r="B71" s="42">
        <v>44208</v>
      </c>
    </row>
    <row r="72" spans="1:2" x14ac:dyDescent="0.3">
      <c r="A72" s="36">
        <v>35126.110363145737</v>
      </c>
      <c r="B72" s="42">
        <v>44214</v>
      </c>
    </row>
    <row r="73" spans="1:2" x14ac:dyDescent="0.3">
      <c r="A73" s="36">
        <v>650125.99326615385</v>
      </c>
      <c r="B73" s="42">
        <v>44208</v>
      </c>
    </row>
    <row r="74" spans="1:2" x14ac:dyDescent="0.3">
      <c r="A74" s="36">
        <v>50346.356387537635</v>
      </c>
      <c r="B74" s="42">
        <v>44214</v>
      </c>
    </row>
    <row r="75" spans="1:2" x14ac:dyDescent="0.3">
      <c r="A75" s="36">
        <v>29628.210095400245</v>
      </c>
      <c r="B75" s="42">
        <v>44208</v>
      </c>
    </row>
    <row r="76" spans="1:2" x14ac:dyDescent="0.3">
      <c r="A76" s="36">
        <v>12512.955091769069</v>
      </c>
      <c r="B76" s="42">
        <v>44215</v>
      </c>
    </row>
    <row r="77" spans="1:2" x14ac:dyDescent="0.3">
      <c r="A77" s="36">
        <v>1283489.5902906458</v>
      </c>
      <c r="B77" s="42">
        <v>44214</v>
      </c>
    </row>
    <row r="78" spans="1:2" x14ac:dyDescent="0.3">
      <c r="A78" s="36">
        <v>352091.05646198365</v>
      </c>
      <c r="B78" s="42">
        <v>44211</v>
      </c>
    </row>
    <row r="79" spans="1:2" x14ac:dyDescent="0.3">
      <c r="A79" s="36">
        <v>108388.49387182665</v>
      </c>
      <c r="B79" s="42">
        <v>44210</v>
      </c>
    </row>
    <row r="80" spans="1:2" x14ac:dyDescent="0.3">
      <c r="A80" s="36">
        <v>97872.61886157222</v>
      </c>
      <c r="B80" s="42">
        <v>44209</v>
      </c>
    </row>
    <row r="81" spans="1:2" x14ac:dyDescent="0.3">
      <c r="A81" s="36">
        <v>281728.0031123283</v>
      </c>
      <c r="B81" s="42">
        <v>44208</v>
      </c>
    </row>
    <row r="82" spans="1:2" x14ac:dyDescent="0.3">
      <c r="A82" s="36">
        <v>473517.96736269328</v>
      </c>
      <c r="B82" s="42">
        <v>44207</v>
      </c>
    </row>
    <row r="83" spans="1:2" x14ac:dyDescent="0.3">
      <c r="A83" s="36">
        <v>703581.47007160692</v>
      </c>
      <c r="B83" s="42">
        <v>44217</v>
      </c>
    </row>
    <row r="84" spans="1:2" x14ac:dyDescent="0.3">
      <c r="A84" s="36">
        <v>893231.5917380891</v>
      </c>
      <c r="B84" s="42">
        <v>44216</v>
      </c>
    </row>
    <row r="85" spans="1:2" x14ac:dyDescent="0.3">
      <c r="A85" s="36">
        <v>4361170.2869684175</v>
      </c>
      <c r="B85" s="42">
        <v>44215</v>
      </c>
    </row>
    <row r="86" spans="1:2" x14ac:dyDescent="0.3">
      <c r="A86" s="36">
        <v>22526.001023749261</v>
      </c>
      <c r="B86" s="42">
        <v>44217</v>
      </c>
    </row>
    <row r="87" spans="1:2" x14ac:dyDescent="0.3">
      <c r="A87" s="36">
        <v>62846.137979770967</v>
      </c>
      <c r="B87" s="42">
        <v>44216</v>
      </c>
    </row>
    <row r="88" spans="1:2" x14ac:dyDescent="0.3">
      <c r="A88" s="36">
        <v>25756.089314180786</v>
      </c>
      <c r="B88" s="42">
        <v>44215</v>
      </c>
    </row>
    <row r="89" spans="1:2" x14ac:dyDescent="0.3">
      <c r="A89" s="36">
        <v>49427.665140406752</v>
      </c>
      <c r="B89" s="42">
        <v>44217</v>
      </c>
    </row>
    <row r="90" spans="1:2" x14ac:dyDescent="0.3">
      <c r="A90" s="36">
        <v>62804.563922041874</v>
      </c>
      <c r="B90" s="42">
        <v>44216</v>
      </c>
    </row>
    <row r="91" spans="1:2" x14ac:dyDescent="0.3">
      <c r="A91" s="36">
        <v>330054.38950166659</v>
      </c>
      <c r="B91" s="42">
        <v>44215</v>
      </c>
    </row>
    <row r="92" spans="1:2" x14ac:dyDescent="0.3">
      <c r="A92" s="36">
        <v>303005.43564592151</v>
      </c>
      <c r="B92" s="42">
        <v>44217</v>
      </c>
    </row>
    <row r="93" spans="1:2" x14ac:dyDescent="0.3">
      <c r="A93" s="36">
        <v>447158.76151631004</v>
      </c>
      <c r="B93" s="42">
        <v>44216</v>
      </c>
    </row>
    <row r="94" spans="1:2" x14ac:dyDescent="0.3">
      <c r="A94" s="36">
        <v>2283568.9829965513</v>
      </c>
      <c r="B94" s="42">
        <v>44215</v>
      </c>
    </row>
    <row r="95" spans="1:2" x14ac:dyDescent="0.3">
      <c r="A95" s="36">
        <v>41308.729994039248</v>
      </c>
      <c r="B95" s="42">
        <v>44217</v>
      </c>
    </row>
    <row r="96" spans="1:2" x14ac:dyDescent="0.3">
      <c r="A96" s="36">
        <v>72651.021325109235</v>
      </c>
      <c r="B96" s="42">
        <v>44216</v>
      </c>
    </row>
    <row r="97" spans="1:2" x14ac:dyDescent="0.3">
      <c r="A97" s="36">
        <v>333191.64777289063</v>
      </c>
      <c r="B97" s="42">
        <v>44215</v>
      </c>
    </row>
    <row r="98" spans="1:2" x14ac:dyDescent="0.3">
      <c r="A98" s="36">
        <v>349805.0992416204</v>
      </c>
      <c r="B98" s="42">
        <v>44218</v>
      </c>
    </row>
    <row r="99" spans="1:2" x14ac:dyDescent="0.3">
      <c r="A99" s="36">
        <v>5560368.8111439729</v>
      </c>
      <c r="B99" s="42">
        <v>44217</v>
      </c>
    </row>
    <row r="100" spans="1:2" x14ac:dyDescent="0.3">
      <c r="A100" s="36">
        <v>32986.628694693529</v>
      </c>
      <c r="B100" s="42">
        <v>44218</v>
      </c>
    </row>
    <row r="101" spans="1:2" x14ac:dyDescent="0.3">
      <c r="A101" s="36">
        <v>197798.92517383958</v>
      </c>
      <c r="B101" s="42">
        <v>44218</v>
      </c>
    </row>
    <row r="102" spans="1:2" x14ac:dyDescent="0.3">
      <c r="A102" s="36">
        <v>2689817.0231165187</v>
      </c>
      <c r="B102" s="42">
        <v>44217</v>
      </c>
    </row>
    <row r="103" spans="1:2" x14ac:dyDescent="0.3">
      <c r="A103" s="36">
        <v>25593.321993865578</v>
      </c>
      <c r="B103" s="42">
        <v>44218</v>
      </c>
    </row>
    <row r="104" spans="1:2" x14ac:dyDescent="0.3">
      <c r="A104" s="36">
        <v>130525.67299991098</v>
      </c>
      <c r="B104" s="42">
        <v>44217</v>
      </c>
    </row>
    <row r="105" spans="1:2" x14ac:dyDescent="0.3">
      <c r="A105" s="36">
        <v>187878.3299885421</v>
      </c>
      <c r="B105" s="42">
        <v>44218</v>
      </c>
    </row>
    <row r="106" spans="1:2" x14ac:dyDescent="0.3">
      <c r="A106" s="36">
        <v>182968.82997849325</v>
      </c>
      <c r="B106" s="42">
        <v>44215</v>
      </c>
    </row>
    <row r="107" spans="1:2" x14ac:dyDescent="0.3">
      <c r="A107" s="36">
        <v>5661061.7507412303</v>
      </c>
      <c r="B107" s="42">
        <v>44214</v>
      </c>
    </row>
    <row r="108" spans="1:2" x14ac:dyDescent="0.3">
      <c r="A108" s="36">
        <v>216024.08221167981</v>
      </c>
      <c r="B108" s="42">
        <v>44218</v>
      </c>
    </row>
    <row r="109" spans="1:2" x14ac:dyDescent="0.3">
      <c r="A109" s="36">
        <v>127414.68086525347</v>
      </c>
      <c r="B109" s="42">
        <v>44215</v>
      </c>
    </row>
    <row r="110" spans="1:2" x14ac:dyDescent="0.3">
      <c r="A110" s="36">
        <v>304099.76687112806</v>
      </c>
      <c r="B110" s="42">
        <v>44217</v>
      </c>
    </row>
    <row r="111" spans="1:2" x14ac:dyDescent="0.3">
      <c r="A111" s="36">
        <v>484421.20997265814</v>
      </c>
      <c r="B111" s="42">
        <v>44218</v>
      </c>
    </row>
    <row r="112" spans="1:2" x14ac:dyDescent="0.3">
      <c r="A112" s="36">
        <v>454187.82650362834</v>
      </c>
      <c r="B112" s="42">
        <v>44217</v>
      </c>
    </row>
    <row r="113" spans="1:2" x14ac:dyDescent="0.3">
      <c r="A113" s="36">
        <v>1171866.4941928287</v>
      </c>
      <c r="B113" s="42">
        <v>44218</v>
      </c>
    </row>
    <row r="114" spans="1:2" x14ac:dyDescent="0.3">
      <c r="A114" s="36">
        <v>450400.42980545026</v>
      </c>
      <c r="B114" s="42">
        <v>44214</v>
      </c>
    </row>
    <row r="115" spans="1:2" x14ac:dyDescent="0.3">
      <c r="A115" s="36">
        <v>428839.47535266523</v>
      </c>
      <c r="B115" s="42">
        <v>44218</v>
      </c>
    </row>
    <row r="116" spans="1:2" x14ac:dyDescent="0.3">
      <c r="A116" s="36">
        <v>301819.9405692679</v>
      </c>
      <c r="B116" s="42">
        <v>44217</v>
      </c>
    </row>
    <row r="117" spans="1:2" x14ac:dyDescent="0.3">
      <c r="A117" s="36">
        <v>14945.8827016627</v>
      </c>
      <c r="B117" s="42">
        <v>44215</v>
      </c>
    </row>
    <row r="118" spans="1:2" x14ac:dyDescent="0.3">
      <c r="A118" s="36">
        <v>16441.513488672193</v>
      </c>
      <c r="B118" s="42">
        <v>44207</v>
      </c>
    </row>
    <row r="119" spans="1:2" x14ac:dyDescent="0.3">
      <c r="A119" s="36">
        <v>18114.814459056281</v>
      </c>
      <c r="B119" s="42">
        <v>44204</v>
      </c>
    </row>
    <row r="120" spans="1:2" x14ac:dyDescent="0.3">
      <c r="A120" s="36">
        <v>23801.903184863666</v>
      </c>
      <c r="B120" s="42">
        <v>44211</v>
      </c>
    </row>
    <row r="121" spans="1:2" x14ac:dyDescent="0.3">
      <c r="A121" s="36">
        <v>3363808.3352393364</v>
      </c>
      <c r="B121" s="42">
        <v>44211</v>
      </c>
    </row>
    <row r="122" spans="1:2" x14ac:dyDescent="0.3">
      <c r="A122" s="36">
        <v>12538.273122688608</v>
      </c>
      <c r="B122" s="42">
        <v>44204</v>
      </c>
    </row>
    <row r="123" spans="1:2" x14ac:dyDescent="0.3">
      <c r="A123" s="36">
        <v>1510968.308743783</v>
      </c>
      <c r="B123" s="42">
        <v>44214</v>
      </c>
    </row>
    <row r="124" spans="1:2" x14ac:dyDescent="0.3">
      <c r="A124" s="36">
        <v>389126.73700791708</v>
      </c>
      <c r="B124" s="42">
        <v>44208</v>
      </c>
    </row>
    <row r="125" spans="1:2" x14ac:dyDescent="0.3">
      <c r="A125" s="36">
        <v>504112.33080068021</v>
      </c>
      <c r="B125" s="42">
        <v>44211</v>
      </c>
    </row>
    <row r="126" spans="1:2" x14ac:dyDescent="0.3">
      <c r="A126" s="36">
        <v>318983.57426664233</v>
      </c>
      <c r="B126" s="42">
        <v>44210</v>
      </c>
    </row>
    <row r="127" spans="1:2" x14ac:dyDescent="0.3">
      <c r="A127" s="36">
        <v>83812.368278147827</v>
      </c>
      <c r="B127" s="42">
        <v>44209</v>
      </c>
    </row>
    <row r="128" spans="1:2" x14ac:dyDescent="0.3">
      <c r="A128" s="36">
        <v>10914.355193886162</v>
      </c>
      <c r="B128" s="42">
        <v>44204</v>
      </c>
    </row>
    <row r="129" spans="1:2" x14ac:dyDescent="0.3">
      <c r="A129" s="36">
        <v>11883375.545853183</v>
      </c>
      <c r="B129" s="42">
        <v>44221</v>
      </c>
    </row>
    <row r="130" spans="1:2" x14ac:dyDescent="0.3">
      <c r="A130" s="36">
        <v>43148.124590259511</v>
      </c>
      <c r="B130" s="42">
        <v>44224</v>
      </c>
    </row>
    <row r="131" spans="1:2" x14ac:dyDescent="0.3">
      <c r="A131" s="36">
        <v>1008748.3105243392</v>
      </c>
      <c r="B131" s="42">
        <v>44221</v>
      </c>
    </row>
    <row r="132" spans="1:2" x14ac:dyDescent="0.3">
      <c r="A132" s="36">
        <v>48275.939523177207</v>
      </c>
      <c r="B132" s="42">
        <v>44223</v>
      </c>
    </row>
    <row r="133" spans="1:2" x14ac:dyDescent="0.3">
      <c r="A133" s="36">
        <v>1609579.870011087</v>
      </c>
      <c r="B133" s="42">
        <v>44195</v>
      </c>
    </row>
    <row r="134" spans="1:2" x14ac:dyDescent="0.3">
      <c r="A134" s="36">
        <v>439358.70999700308</v>
      </c>
      <c r="B134" s="42">
        <v>44195</v>
      </c>
    </row>
    <row r="135" spans="1:2" x14ac:dyDescent="0.3">
      <c r="A135" s="36">
        <v>581599.46999760251</v>
      </c>
      <c r="B135" s="42">
        <v>44195</v>
      </c>
    </row>
    <row r="136" spans="1:2" x14ac:dyDescent="0.3">
      <c r="A136" s="36">
        <v>5764324.4800076019</v>
      </c>
      <c r="B136" s="42">
        <v>44195</v>
      </c>
    </row>
    <row r="137" spans="1:2" x14ac:dyDescent="0.3">
      <c r="A137" s="36">
        <v>750568.38999833353</v>
      </c>
      <c r="B137" s="42">
        <v>44195</v>
      </c>
    </row>
    <row r="138" spans="1:2" x14ac:dyDescent="0.3">
      <c r="A138" s="36">
        <v>5764570.119255146</v>
      </c>
      <c r="B138" s="42">
        <v>44228</v>
      </c>
    </row>
    <row r="139" spans="1:2" x14ac:dyDescent="0.3">
      <c r="A139" s="36">
        <v>40824.279528720654</v>
      </c>
      <c r="B139" s="42">
        <v>44223</v>
      </c>
    </row>
    <row r="140" spans="1:2" x14ac:dyDescent="0.3">
      <c r="A140" s="36">
        <v>73395.080822185992</v>
      </c>
      <c r="B140" s="42">
        <v>44222</v>
      </c>
    </row>
    <row r="141" spans="1:2" x14ac:dyDescent="0.3">
      <c r="A141" s="36">
        <v>5464822.8496548505</v>
      </c>
      <c r="B141" s="42">
        <v>44200</v>
      </c>
    </row>
    <row r="142" spans="1:2" x14ac:dyDescent="0.3">
      <c r="A142" s="36">
        <v>201533.43716088819</v>
      </c>
      <c r="B142" s="42">
        <v>44228</v>
      </c>
    </row>
    <row r="143" spans="1:2" x14ac:dyDescent="0.3">
      <c r="A143" s="36">
        <v>443166.70022278384</v>
      </c>
      <c r="B143" s="42">
        <v>44228</v>
      </c>
    </row>
    <row r="144" spans="1:2" x14ac:dyDescent="0.3">
      <c r="A144" s="36">
        <v>11704.255061936965</v>
      </c>
      <c r="B144" s="42">
        <v>44222</v>
      </c>
    </row>
    <row r="145" spans="1:2" x14ac:dyDescent="0.3">
      <c r="A145" s="36">
        <v>44772.344946081503</v>
      </c>
      <c r="B145" s="42">
        <v>44200</v>
      </c>
    </row>
    <row r="146" spans="1:2" x14ac:dyDescent="0.3">
      <c r="A146" s="36">
        <v>3233032.3160034642</v>
      </c>
      <c r="B146" s="42">
        <v>44228</v>
      </c>
    </row>
    <row r="147" spans="1:2" x14ac:dyDescent="0.3">
      <c r="A147" s="36">
        <v>41744.600343748862</v>
      </c>
      <c r="B147" s="42">
        <v>44225</v>
      </c>
    </row>
    <row r="148" spans="1:2" x14ac:dyDescent="0.3">
      <c r="A148" s="36">
        <v>41309.512729563503</v>
      </c>
      <c r="B148" s="42">
        <v>44222</v>
      </c>
    </row>
    <row r="149" spans="1:2" x14ac:dyDescent="0.3">
      <c r="A149" s="36">
        <v>1183176.0663922285</v>
      </c>
      <c r="B149" s="42">
        <v>44200</v>
      </c>
    </row>
    <row r="150" spans="1:2" x14ac:dyDescent="0.3">
      <c r="A150" s="36">
        <v>442907.68581233249</v>
      </c>
      <c r="B150" s="42">
        <v>44228</v>
      </c>
    </row>
    <row r="151" spans="1:2" x14ac:dyDescent="0.3">
      <c r="A151" s="36">
        <v>346335.76627201517</v>
      </c>
      <c r="B151" s="42">
        <v>44228</v>
      </c>
    </row>
    <row r="152" spans="1:2" x14ac:dyDescent="0.3">
      <c r="A152" s="36">
        <v>8241103.6524121221</v>
      </c>
      <c r="B152" s="42">
        <v>44200</v>
      </c>
    </row>
    <row r="153" spans="1:2" x14ac:dyDescent="0.3">
      <c r="A153" s="36">
        <v>992080.10000694136</v>
      </c>
      <c r="B153" s="42">
        <v>44195</v>
      </c>
    </row>
    <row r="154" spans="1:2" x14ac:dyDescent="0.3">
      <c r="A154" s="36">
        <v>2489516.1043033516</v>
      </c>
      <c r="B154" s="42">
        <v>44228</v>
      </c>
    </row>
    <row r="155" spans="1:2" x14ac:dyDescent="0.3">
      <c r="A155" s="36">
        <v>13551351.265845528</v>
      </c>
      <c r="B155" s="42">
        <v>44200</v>
      </c>
    </row>
    <row r="156" spans="1:2" x14ac:dyDescent="0.3">
      <c r="A156" s="36">
        <v>241992.72999874808</v>
      </c>
      <c r="B156" s="42">
        <v>44195</v>
      </c>
    </row>
    <row r="157" spans="1:2" x14ac:dyDescent="0.3">
      <c r="A157" s="36">
        <v>987860.182736533</v>
      </c>
      <c r="B157" s="42">
        <v>44228</v>
      </c>
    </row>
    <row r="158" spans="1:2" x14ac:dyDescent="0.3">
      <c r="A158" s="36">
        <v>5185307.6480264449</v>
      </c>
      <c r="B158" s="42">
        <v>44200</v>
      </c>
    </row>
    <row r="159" spans="1:2" x14ac:dyDescent="0.3">
      <c r="A159" s="36">
        <v>856199.78000020538</v>
      </c>
      <c r="B159" s="42">
        <v>44195</v>
      </c>
    </row>
    <row r="160" spans="1:2" x14ac:dyDescent="0.3">
      <c r="A160" s="36">
        <v>2093148.5672576576</v>
      </c>
      <c r="B160" s="42">
        <v>44200</v>
      </c>
    </row>
    <row r="161" spans="1:2" x14ac:dyDescent="0.3">
      <c r="A161" s="36">
        <v>135214.66000437413</v>
      </c>
      <c r="B161" s="42">
        <v>44230</v>
      </c>
    </row>
    <row r="162" spans="1:2" x14ac:dyDescent="0.3">
      <c r="A162" s="36">
        <v>357079.52871101385</v>
      </c>
      <c r="B162" s="42">
        <v>44229</v>
      </c>
    </row>
    <row r="163" spans="1:2" x14ac:dyDescent="0.3">
      <c r="A163" s="36">
        <v>407039.48884185782</v>
      </c>
      <c r="B163" s="42">
        <v>44228</v>
      </c>
    </row>
    <row r="164" spans="1:2" x14ac:dyDescent="0.3">
      <c r="A164" s="36">
        <v>567271.6107896074</v>
      </c>
      <c r="B164" s="42">
        <v>44196</v>
      </c>
    </row>
    <row r="165" spans="1:2" x14ac:dyDescent="0.3">
      <c r="A165" s="36">
        <v>298912.17999798781</v>
      </c>
      <c r="B165" s="42">
        <v>44195</v>
      </c>
    </row>
    <row r="166" spans="1:2" x14ac:dyDescent="0.3">
      <c r="A166" s="36">
        <v>370559.00783061114</v>
      </c>
      <c r="B166" s="42">
        <v>44231</v>
      </c>
    </row>
    <row r="167" spans="1:2" x14ac:dyDescent="0.3">
      <c r="A167" s="36">
        <v>606822.99971680227</v>
      </c>
      <c r="B167" s="42">
        <v>44201</v>
      </c>
    </row>
    <row r="168" spans="1:2" x14ac:dyDescent="0.3">
      <c r="A168" s="36">
        <v>796973.71893232351</v>
      </c>
      <c r="B168" s="42">
        <v>44231</v>
      </c>
    </row>
    <row r="169" spans="1:2" x14ac:dyDescent="0.3">
      <c r="A169" s="36">
        <v>1732522.8386404456</v>
      </c>
      <c r="B169" s="42">
        <v>44201</v>
      </c>
    </row>
    <row r="170" spans="1:2" x14ac:dyDescent="0.3">
      <c r="A170" s="36">
        <v>361651.41382957459</v>
      </c>
      <c r="B170" s="42">
        <v>44231</v>
      </c>
    </row>
    <row r="171" spans="1:2" x14ac:dyDescent="0.3">
      <c r="A171" s="36">
        <v>741159.58419697534</v>
      </c>
      <c r="B171" s="42">
        <v>44201</v>
      </c>
    </row>
    <row r="172" spans="1:2" x14ac:dyDescent="0.3">
      <c r="A172" s="36">
        <v>124517.33571574253</v>
      </c>
      <c r="B172" s="42">
        <v>44231</v>
      </c>
    </row>
    <row r="173" spans="1:2" x14ac:dyDescent="0.3">
      <c r="A173" s="36">
        <v>265736.44882521685</v>
      </c>
      <c r="B173" s="42">
        <v>44201</v>
      </c>
    </row>
    <row r="174" spans="1:2" x14ac:dyDescent="0.3">
      <c r="A174" s="36">
        <v>1692663.7346989892</v>
      </c>
      <c r="B174" s="42">
        <v>44232</v>
      </c>
    </row>
    <row r="175" spans="1:2" x14ac:dyDescent="0.3">
      <c r="A175" s="36">
        <v>3085562.4816901851</v>
      </c>
      <c r="B175" s="42">
        <v>44202</v>
      </c>
    </row>
    <row r="176" spans="1:2" x14ac:dyDescent="0.3">
      <c r="A176" s="36">
        <v>4340264.6703136005</v>
      </c>
      <c r="B176" s="42">
        <v>44202</v>
      </c>
    </row>
    <row r="177" spans="1:2" x14ac:dyDescent="0.3">
      <c r="A177" s="36">
        <v>2544437.6178448405</v>
      </c>
      <c r="B177" s="42">
        <v>44232</v>
      </c>
    </row>
    <row r="178" spans="1:2" x14ac:dyDescent="0.3">
      <c r="A178" s="36">
        <v>1666507.563050023</v>
      </c>
      <c r="B178" s="42">
        <v>44202</v>
      </c>
    </row>
    <row r="179" spans="1:2" x14ac:dyDescent="0.3">
      <c r="A179" s="36">
        <v>1023683.8211152183</v>
      </c>
      <c r="B179" s="42">
        <v>44232</v>
      </c>
    </row>
    <row r="180" spans="1:2" x14ac:dyDescent="0.3">
      <c r="A180" s="36">
        <v>663520.17551309185</v>
      </c>
      <c r="B180" s="42">
        <v>44202</v>
      </c>
    </row>
    <row r="181" spans="1:2" x14ac:dyDescent="0.3">
      <c r="A181" s="36">
        <v>399279.69610118959</v>
      </c>
      <c r="B181" s="42">
        <v>44232</v>
      </c>
    </row>
    <row r="182" spans="1:2" x14ac:dyDescent="0.3">
      <c r="A182" s="36">
        <v>1368652.2336500548</v>
      </c>
      <c r="B182" s="42">
        <v>44235</v>
      </c>
    </row>
    <row r="183" spans="1:2" x14ac:dyDescent="0.3">
      <c r="A183" s="36">
        <v>2983615.8016351955</v>
      </c>
      <c r="B183" s="42">
        <v>44203</v>
      </c>
    </row>
    <row r="184" spans="1:2" x14ac:dyDescent="0.3">
      <c r="A184" s="36">
        <v>2081885.6902710397</v>
      </c>
      <c r="B184" s="42">
        <v>44235</v>
      </c>
    </row>
    <row r="185" spans="1:2" x14ac:dyDescent="0.3">
      <c r="A185" s="36">
        <v>4600539.1258223513</v>
      </c>
      <c r="B185" s="42">
        <v>44203</v>
      </c>
    </row>
    <row r="186" spans="1:2" x14ac:dyDescent="0.3">
      <c r="A186" s="36">
        <v>928416.11453395232</v>
      </c>
      <c r="B186" s="42">
        <v>44235</v>
      </c>
    </row>
    <row r="187" spans="1:2" x14ac:dyDescent="0.3">
      <c r="A187" s="36">
        <v>1841947.8534635678</v>
      </c>
      <c r="B187" s="42">
        <v>44203</v>
      </c>
    </row>
    <row r="188" spans="1:2" x14ac:dyDescent="0.3">
      <c r="A188" s="36">
        <v>400525.94168814889</v>
      </c>
      <c r="B188" s="42">
        <v>44235</v>
      </c>
    </row>
    <row r="189" spans="1:2" x14ac:dyDescent="0.3">
      <c r="A189" s="36">
        <v>708714.80799961614</v>
      </c>
      <c r="B189" s="42">
        <v>44203</v>
      </c>
    </row>
    <row r="190" spans="1:2" x14ac:dyDescent="0.3">
      <c r="A190" s="36">
        <v>1206049.3904396731</v>
      </c>
      <c r="B190" s="42">
        <v>44235</v>
      </c>
    </row>
    <row r="191" spans="1:2" x14ac:dyDescent="0.3">
      <c r="A191" s="36">
        <v>3988097.0163929965</v>
      </c>
      <c r="B191" s="42">
        <v>44204</v>
      </c>
    </row>
    <row r="192" spans="1:2" x14ac:dyDescent="0.3">
      <c r="A192" s="36">
        <v>3482964.9842897039</v>
      </c>
      <c r="B192" s="42">
        <v>44235</v>
      </c>
    </row>
    <row r="193" spans="1:2" x14ac:dyDescent="0.3">
      <c r="A193" s="36">
        <v>5368708.3677993882</v>
      </c>
      <c r="B193" s="42">
        <v>44204</v>
      </c>
    </row>
    <row r="194" spans="1:2" x14ac:dyDescent="0.3">
      <c r="A194" s="36">
        <v>1457554.6654091708</v>
      </c>
      <c r="B194" s="42">
        <v>44235</v>
      </c>
    </row>
    <row r="195" spans="1:2" x14ac:dyDescent="0.3">
      <c r="A195" s="36">
        <v>2057676.7007941457</v>
      </c>
      <c r="B195" s="42">
        <v>44204</v>
      </c>
    </row>
    <row r="196" spans="1:2" x14ac:dyDescent="0.3">
      <c r="A196" s="36">
        <v>549163.20153189939</v>
      </c>
      <c r="B196" s="42">
        <v>44235</v>
      </c>
    </row>
    <row r="197" spans="1:2" x14ac:dyDescent="0.3">
      <c r="A197" s="36">
        <v>853208.56223734561</v>
      </c>
      <c r="B197" s="42">
        <v>44204</v>
      </c>
    </row>
    <row r="198" spans="1:2" x14ac:dyDescent="0.3">
      <c r="A198" s="36">
        <v>24021663.623548694</v>
      </c>
      <c r="B198" s="42">
        <v>44235</v>
      </c>
    </row>
    <row r="199" spans="1:2" x14ac:dyDescent="0.3">
      <c r="A199" s="36">
        <v>1086634.5759313586</v>
      </c>
      <c r="B199" s="42">
        <v>44235</v>
      </c>
    </row>
    <row r="200" spans="1:2" x14ac:dyDescent="0.3">
      <c r="A200" s="36">
        <v>1763348.8585899381</v>
      </c>
      <c r="B200" s="42">
        <v>44235</v>
      </c>
    </row>
    <row r="201" spans="1:2" x14ac:dyDescent="0.3">
      <c r="A201" s="36">
        <v>12058994.915295275</v>
      </c>
      <c r="B201" s="42">
        <v>44235</v>
      </c>
    </row>
    <row r="202" spans="1:2" x14ac:dyDescent="0.3">
      <c r="A202" s="36">
        <v>367167.62782066851</v>
      </c>
      <c r="B202" s="42">
        <v>44238</v>
      </c>
    </row>
    <row r="203" spans="1:2" x14ac:dyDescent="0.3">
      <c r="A203" s="36">
        <v>582679.20825026813</v>
      </c>
      <c r="B203" s="42">
        <v>44208</v>
      </c>
    </row>
    <row r="204" spans="1:2" x14ac:dyDescent="0.3">
      <c r="A204" s="36">
        <v>968687.12546518701</v>
      </c>
      <c r="B204" s="42">
        <v>44238</v>
      </c>
    </row>
    <row r="205" spans="1:2" x14ac:dyDescent="0.3">
      <c r="A205" s="36">
        <v>1947834.5731330987</v>
      </c>
      <c r="B205" s="42">
        <v>44208</v>
      </c>
    </row>
    <row r="206" spans="1:2" x14ac:dyDescent="0.3">
      <c r="A206" s="36">
        <v>10682342.025344756</v>
      </c>
      <c r="B206" s="42">
        <v>44207</v>
      </c>
    </row>
    <row r="207" spans="1:2" x14ac:dyDescent="0.3">
      <c r="A207" s="36">
        <v>388874.69620440801</v>
      </c>
      <c r="B207" s="42">
        <v>44238</v>
      </c>
    </row>
    <row r="208" spans="1:2" x14ac:dyDescent="0.3">
      <c r="A208" s="36">
        <v>740968.11912741605</v>
      </c>
      <c r="B208" s="42">
        <v>44208</v>
      </c>
    </row>
    <row r="209" spans="1:2" x14ac:dyDescent="0.3">
      <c r="A209" s="36">
        <v>72870.143167392176</v>
      </c>
      <c r="B209" s="42">
        <v>44238</v>
      </c>
    </row>
    <row r="210" spans="1:2" x14ac:dyDescent="0.3">
      <c r="A210" s="36">
        <v>106004.76847160769</v>
      </c>
      <c r="B210" s="42">
        <v>44237</v>
      </c>
    </row>
    <row r="211" spans="1:2" x14ac:dyDescent="0.3">
      <c r="A211" s="36">
        <v>338256.09118851268</v>
      </c>
      <c r="B211" s="42">
        <v>44236</v>
      </c>
    </row>
    <row r="212" spans="1:2" x14ac:dyDescent="0.3">
      <c r="A212" s="36">
        <v>457392.18009261548</v>
      </c>
      <c r="B212" s="42">
        <v>44235</v>
      </c>
    </row>
    <row r="213" spans="1:2" x14ac:dyDescent="0.3">
      <c r="A213" s="36">
        <v>287814.75876475853</v>
      </c>
      <c r="B213" s="42">
        <v>44208</v>
      </c>
    </row>
    <row r="214" spans="1:2" x14ac:dyDescent="0.3">
      <c r="A214" s="36">
        <v>42210.507486855684</v>
      </c>
      <c r="B214" s="42">
        <v>44207</v>
      </c>
    </row>
    <row r="215" spans="1:2" x14ac:dyDescent="0.3">
      <c r="A215" s="36">
        <v>81535.956757560998</v>
      </c>
      <c r="B215" s="42">
        <v>44244</v>
      </c>
    </row>
    <row r="216" spans="1:2" x14ac:dyDescent="0.3">
      <c r="A216" s="36">
        <v>424735.94036677008</v>
      </c>
      <c r="B216" s="42">
        <v>44239</v>
      </c>
    </row>
    <row r="217" spans="1:2" x14ac:dyDescent="0.3">
      <c r="A217" s="36">
        <v>7105307.5170996031</v>
      </c>
      <c r="B217" s="42">
        <v>44238</v>
      </c>
    </row>
    <row r="218" spans="1:2" x14ac:dyDescent="0.3">
      <c r="A218" s="36">
        <v>19963.187725450378</v>
      </c>
      <c r="B218" s="42">
        <v>44239</v>
      </c>
    </row>
    <row r="219" spans="1:2" x14ac:dyDescent="0.3">
      <c r="A219" s="36">
        <v>17806.865177378313</v>
      </c>
      <c r="B219" s="42">
        <v>44239</v>
      </c>
    </row>
    <row r="220" spans="1:2" x14ac:dyDescent="0.3">
      <c r="A220" s="36">
        <v>52754.325094477681</v>
      </c>
      <c r="B220" s="42">
        <v>44244</v>
      </c>
    </row>
    <row r="221" spans="1:2" x14ac:dyDescent="0.3">
      <c r="A221" s="36">
        <v>184824.78594794791</v>
      </c>
      <c r="B221" s="42">
        <v>44239</v>
      </c>
    </row>
    <row r="222" spans="1:2" x14ac:dyDescent="0.3">
      <c r="A222" s="36">
        <v>16246.938429072998</v>
      </c>
      <c r="B222" s="42">
        <v>44239</v>
      </c>
    </row>
    <row r="223" spans="1:2" x14ac:dyDescent="0.3">
      <c r="A223" s="36">
        <v>79015.793145295902</v>
      </c>
      <c r="B223" s="42">
        <v>44238</v>
      </c>
    </row>
    <row r="224" spans="1:2" x14ac:dyDescent="0.3">
      <c r="A224" s="36">
        <v>2420967.3113019085</v>
      </c>
      <c r="B224" s="42">
        <v>44210</v>
      </c>
    </row>
    <row r="225" spans="1:2" x14ac:dyDescent="0.3">
      <c r="A225" s="36">
        <v>4342633.5821864242</v>
      </c>
      <c r="B225" s="42">
        <v>44210</v>
      </c>
    </row>
    <row r="226" spans="1:2" x14ac:dyDescent="0.3">
      <c r="A226" s="36">
        <v>1816565.9859324095</v>
      </c>
      <c r="B226" s="42">
        <v>44210</v>
      </c>
    </row>
    <row r="227" spans="1:2" x14ac:dyDescent="0.3">
      <c r="A227" s="36">
        <v>868656.36955967406</v>
      </c>
      <c r="B227" s="42">
        <v>44209</v>
      </c>
    </row>
    <row r="228" spans="1:2" x14ac:dyDescent="0.3">
      <c r="A228" s="36">
        <v>401243.75339628354</v>
      </c>
      <c r="B228" s="42">
        <v>44244</v>
      </c>
    </row>
    <row r="229" spans="1:2" x14ac:dyDescent="0.3">
      <c r="A229" s="36">
        <v>434585.30208746006</v>
      </c>
      <c r="B229" s="42">
        <v>44239</v>
      </c>
    </row>
    <row r="230" spans="1:2" x14ac:dyDescent="0.3">
      <c r="A230" s="36">
        <v>697517.12670143368</v>
      </c>
      <c r="B230" s="42">
        <v>44210</v>
      </c>
    </row>
    <row r="231" spans="1:2" x14ac:dyDescent="0.3">
      <c r="A231" s="36">
        <v>11998.255534657412</v>
      </c>
      <c r="B231" s="42">
        <v>44209</v>
      </c>
    </row>
    <row r="232" spans="1:2" x14ac:dyDescent="0.3">
      <c r="A232" s="36">
        <v>2250895.772630645</v>
      </c>
      <c r="B232" s="42">
        <v>44239</v>
      </c>
    </row>
    <row r="233" spans="1:2" x14ac:dyDescent="0.3">
      <c r="A233" s="36">
        <v>103859.37422285312</v>
      </c>
      <c r="B233" s="42">
        <v>44237</v>
      </c>
    </row>
    <row r="234" spans="1:2" x14ac:dyDescent="0.3">
      <c r="A234" s="36">
        <v>95057.978442195206</v>
      </c>
      <c r="B234" s="42">
        <v>44236</v>
      </c>
    </row>
    <row r="235" spans="1:2" x14ac:dyDescent="0.3">
      <c r="A235" s="36">
        <v>535296.97650120675</v>
      </c>
      <c r="B235" s="42">
        <v>44235</v>
      </c>
    </row>
    <row r="236" spans="1:2" x14ac:dyDescent="0.3">
      <c r="A236" s="36">
        <v>10369226.433931269</v>
      </c>
      <c r="B236" s="42">
        <v>44210</v>
      </c>
    </row>
    <row r="237" spans="1:2" x14ac:dyDescent="0.3">
      <c r="A237" s="36">
        <v>318314.64522753784</v>
      </c>
      <c r="B237" s="42">
        <v>44239</v>
      </c>
    </row>
    <row r="238" spans="1:2" x14ac:dyDescent="0.3">
      <c r="A238" s="36">
        <v>244297.09902934864</v>
      </c>
      <c r="B238" s="42">
        <v>44238</v>
      </c>
    </row>
    <row r="239" spans="1:2" x14ac:dyDescent="0.3">
      <c r="A239" s="36">
        <v>18652.567538397776</v>
      </c>
      <c r="B239" s="42">
        <v>44235</v>
      </c>
    </row>
    <row r="240" spans="1:2" x14ac:dyDescent="0.3">
      <c r="A240" s="36">
        <v>127188.99192961547</v>
      </c>
      <c r="B240" s="42">
        <v>44210</v>
      </c>
    </row>
    <row r="241" spans="1:2" x14ac:dyDescent="0.3">
      <c r="A241" s="36">
        <v>552805.41206942557</v>
      </c>
      <c r="B241" s="42">
        <v>44239</v>
      </c>
    </row>
    <row r="242" spans="1:2" x14ac:dyDescent="0.3">
      <c r="A242" s="36">
        <v>10045.197335748106</v>
      </c>
      <c r="B242" s="42">
        <v>44237</v>
      </c>
    </row>
    <row r="243" spans="1:2" x14ac:dyDescent="0.3">
      <c r="A243" s="36">
        <v>13541.074987841448</v>
      </c>
      <c r="B243" s="42">
        <v>44236</v>
      </c>
    </row>
    <row r="244" spans="1:2" x14ac:dyDescent="0.3">
      <c r="A244" s="36">
        <v>33959.822696318348</v>
      </c>
      <c r="B244" s="42">
        <v>44235</v>
      </c>
    </row>
    <row r="245" spans="1:2" x14ac:dyDescent="0.3">
      <c r="A245" s="36">
        <v>24838.485801845261</v>
      </c>
      <c r="B245" s="42">
        <v>44237</v>
      </c>
    </row>
    <row r="246" spans="1:2" x14ac:dyDescent="0.3">
      <c r="A246" s="36">
        <v>56587.742896151118</v>
      </c>
      <c r="B246" s="42">
        <v>44236</v>
      </c>
    </row>
    <row r="247" spans="1:2" x14ac:dyDescent="0.3">
      <c r="A247" s="36">
        <v>32134.451851830301</v>
      </c>
      <c r="B247" s="42">
        <v>44235</v>
      </c>
    </row>
    <row r="248" spans="1:2" x14ac:dyDescent="0.3">
      <c r="A248" s="36">
        <v>123569.09650187667</v>
      </c>
      <c r="B248" s="42">
        <v>44232</v>
      </c>
    </row>
    <row r="249" spans="1:2" x14ac:dyDescent="0.3">
      <c r="A249" s="36">
        <v>508111.09841018292</v>
      </c>
      <c r="B249" s="42">
        <v>44244</v>
      </c>
    </row>
    <row r="250" spans="1:2" x14ac:dyDescent="0.3">
      <c r="A250" s="36">
        <v>564435.94915845618</v>
      </c>
      <c r="B250" s="42">
        <v>44239</v>
      </c>
    </row>
    <row r="251" spans="1:2" x14ac:dyDescent="0.3">
      <c r="A251" s="36">
        <v>7863158.1916818125</v>
      </c>
      <c r="B251" s="42">
        <v>44244</v>
      </c>
    </row>
    <row r="252" spans="1:2" x14ac:dyDescent="0.3">
      <c r="A252" s="36">
        <v>9963236.7756720036</v>
      </c>
      <c r="B252" s="42">
        <v>44214</v>
      </c>
    </row>
    <row r="253" spans="1:2" x14ac:dyDescent="0.3">
      <c r="A253" s="36">
        <v>11664522.15224723</v>
      </c>
      <c r="B253" s="42">
        <v>44211</v>
      </c>
    </row>
    <row r="254" spans="1:2" x14ac:dyDescent="0.3">
      <c r="A254" s="36">
        <v>163683.18012095161</v>
      </c>
      <c r="B254" s="42">
        <v>44244</v>
      </c>
    </row>
    <row r="255" spans="1:2" x14ac:dyDescent="0.3">
      <c r="A255" s="36">
        <v>451066.43486066227</v>
      </c>
      <c r="B255" s="42">
        <v>44214</v>
      </c>
    </row>
    <row r="256" spans="1:2" x14ac:dyDescent="0.3">
      <c r="A256" s="36">
        <v>808655.86330442352</v>
      </c>
      <c r="B256" s="42">
        <v>44214</v>
      </c>
    </row>
    <row r="257" spans="1:2" x14ac:dyDescent="0.3">
      <c r="A257" s="36">
        <v>3947195.4480215968</v>
      </c>
      <c r="B257" s="42">
        <v>44244</v>
      </c>
    </row>
    <row r="258" spans="1:2" x14ac:dyDescent="0.3">
      <c r="A258" s="36">
        <v>5174452.9319401439</v>
      </c>
      <c r="B258" s="42">
        <v>44214</v>
      </c>
    </row>
    <row r="259" spans="1:2" x14ac:dyDescent="0.3">
      <c r="A259" s="36">
        <v>2868103.5270327097</v>
      </c>
      <c r="B259" s="42">
        <v>44211</v>
      </c>
    </row>
    <row r="260" spans="1:2" x14ac:dyDescent="0.3">
      <c r="A260" s="36">
        <v>1103976.7885900524</v>
      </c>
      <c r="B260" s="42">
        <v>44244</v>
      </c>
    </row>
    <row r="261" spans="1:2" x14ac:dyDescent="0.3">
      <c r="A261" s="36">
        <v>889631.85311560833</v>
      </c>
      <c r="B261" s="42">
        <v>44214</v>
      </c>
    </row>
    <row r="262" spans="1:2" x14ac:dyDescent="0.3">
      <c r="A262" s="36">
        <v>57230.926649833076</v>
      </c>
      <c r="B262" s="42">
        <v>44211</v>
      </c>
    </row>
    <row r="263" spans="1:2" x14ac:dyDescent="0.3">
      <c r="A263" s="36">
        <v>583803.08257823938</v>
      </c>
      <c r="B263" s="42">
        <v>44245</v>
      </c>
    </row>
    <row r="264" spans="1:2" x14ac:dyDescent="0.3">
      <c r="A264" s="36">
        <v>687744.87275575812</v>
      </c>
      <c r="B264" s="42">
        <v>44215</v>
      </c>
    </row>
    <row r="265" spans="1:2" x14ac:dyDescent="0.3">
      <c r="A265" s="36">
        <v>11590490.528074268</v>
      </c>
      <c r="B265" s="42">
        <v>44214</v>
      </c>
    </row>
    <row r="266" spans="1:2" x14ac:dyDescent="0.3">
      <c r="A266" s="36">
        <v>4289021.6678062938</v>
      </c>
      <c r="B266" s="44">
        <v>44203</v>
      </c>
    </row>
    <row r="267" spans="1:2" x14ac:dyDescent="0.3">
      <c r="A267" s="36">
        <v>34981.933375065659</v>
      </c>
      <c r="B267" s="42">
        <v>44215</v>
      </c>
    </row>
    <row r="268" spans="1:2" x14ac:dyDescent="0.3">
      <c r="A268" s="36">
        <v>21884.243409305691</v>
      </c>
      <c r="B268" s="42">
        <v>44245</v>
      </c>
    </row>
    <row r="269" spans="1:2" x14ac:dyDescent="0.3">
      <c r="A269" s="36">
        <v>45317.946248525754</v>
      </c>
      <c r="B269" s="42">
        <v>44214</v>
      </c>
    </row>
    <row r="270" spans="1:2" x14ac:dyDescent="0.3">
      <c r="A270" s="36">
        <v>29901.995704687692</v>
      </c>
      <c r="B270" s="42">
        <v>44245</v>
      </c>
    </row>
    <row r="271" spans="1:2" x14ac:dyDescent="0.3">
      <c r="A271" s="36">
        <v>71283.204386343015</v>
      </c>
      <c r="B271" s="42">
        <v>44215</v>
      </c>
    </row>
    <row r="272" spans="1:2" x14ac:dyDescent="0.3">
      <c r="A272" s="36">
        <v>149867.71542571223</v>
      </c>
      <c r="B272" s="42">
        <v>44214</v>
      </c>
    </row>
    <row r="273" spans="1:2" x14ac:dyDescent="0.3">
      <c r="A273" s="36">
        <v>302092.42707470531</v>
      </c>
      <c r="B273" s="42">
        <v>44245</v>
      </c>
    </row>
    <row r="274" spans="1:2" x14ac:dyDescent="0.3">
      <c r="A274" s="36">
        <v>412413.76993521664</v>
      </c>
      <c r="B274" s="42">
        <v>44215</v>
      </c>
    </row>
    <row r="275" spans="1:2" x14ac:dyDescent="0.3">
      <c r="A275" s="36">
        <v>5759513.392128014</v>
      </c>
      <c r="B275" s="42">
        <v>44214</v>
      </c>
    </row>
    <row r="276" spans="1:2" x14ac:dyDescent="0.3">
      <c r="A276" s="36">
        <v>14554.942922270011</v>
      </c>
      <c r="B276" s="42">
        <v>44202</v>
      </c>
    </row>
    <row r="277" spans="1:2" x14ac:dyDescent="0.3">
      <c r="A277" s="36">
        <v>39653.084740132501</v>
      </c>
      <c r="B277" s="42">
        <v>44245</v>
      </c>
    </row>
    <row r="278" spans="1:2" x14ac:dyDescent="0.3">
      <c r="A278" s="36">
        <v>493407.40760526247</v>
      </c>
      <c r="B278" s="42">
        <v>44244</v>
      </c>
    </row>
    <row r="279" spans="1:2" x14ac:dyDescent="0.3">
      <c r="A279" s="36">
        <v>57966.594731773286</v>
      </c>
      <c r="B279" s="42">
        <v>44215</v>
      </c>
    </row>
    <row r="280" spans="1:2" x14ac:dyDescent="0.3">
      <c r="A280" s="36">
        <v>902752.24497885781</v>
      </c>
      <c r="B280" s="42">
        <v>44214</v>
      </c>
    </row>
    <row r="281" spans="1:2" x14ac:dyDescent="0.3">
      <c r="A281" s="36">
        <v>499677.60636995523</v>
      </c>
      <c r="B281" s="42">
        <v>44203</v>
      </c>
    </row>
    <row r="282" spans="1:2" x14ac:dyDescent="0.3">
      <c r="A282" s="36">
        <v>8298170.5455869269</v>
      </c>
      <c r="B282" s="42">
        <v>44244</v>
      </c>
    </row>
    <row r="283" spans="1:2" x14ac:dyDescent="0.3">
      <c r="A283" s="36">
        <v>1171424.1394208414</v>
      </c>
      <c r="B283" s="42">
        <v>44244</v>
      </c>
    </row>
    <row r="284" spans="1:2" x14ac:dyDescent="0.3">
      <c r="A284" s="36">
        <v>418505.25118411076</v>
      </c>
      <c r="B284" s="42">
        <v>44246</v>
      </c>
    </row>
    <row r="285" spans="1:2" x14ac:dyDescent="0.3">
      <c r="A285" s="36">
        <v>85120.525626298826</v>
      </c>
      <c r="B285" s="42">
        <v>44245</v>
      </c>
    </row>
    <row r="286" spans="1:2" x14ac:dyDescent="0.3">
      <c r="A286" s="36">
        <v>2189676.5017945212</v>
      </c>
      <c r="B286" s="42">
        <v>44249</v>
      </c>
    </row>
    <row r="287" spans="1:2" x14ac:dyDescent="0.3">
      <c r="A287" s="36">
        <v>7293044.6394909304</v>
      </c>
      <c r="B287" s="42">
        <v>44246</v>
      </c>
    </row>
    <row r="288" spans="1:2" x14ac:dyDescent="0.3">
      <c r="A288" s="36">
        <v>3241152.0827825256</v>
      </c>
      <c r="B288" s="42">
        <v>44245</v>
      </c>
    </row>
    <row r="289" spans="1:2" x14ac:dyDescent="0.3">
      <c r="A289" s="36">
        <v>377182.39986234962</v>
      </c>
      <c r="B289" s="42">
        <v>44246</v>
      </c>
    </row>
    <row r="290" spans="1:2" x14ac:dyDescent="0.3">
      <c r="A290" s="36">
        <v>789979.84975792468</v>
      </c>
      <c r="B290" s="42">
        <v>44246</v>
      </c>
    </row>
    <row r="291" spans="1:2" x14ac:dyDescent="0.3">
      <c r="A291" s="36">
        <v>29704.339240605437</v>
      </c>
      <c r="B291" s="42">
        <v>44245</v>
      </c>
    </row>
    <row r="292" spans="1:2" x14ac:dyDescent="0.3">
      <c r="A292" s="36">
        <v>3465698.3144969353</v>
      </c>
      <c r="B292" s="42">
        <v>44246</v>
      </c>
    </row>
    <row r="293" spans="1:2" x14ac:dyDescent="0.3">
      <c r="A293" s="36">
        <v>571259.96173525846</v>
      </c>
      <c r="B293" s="42">
        <v>44246</v>
      </c>
    </row>
    <row r="294" spans="1:2" x14ac:dyDescent="0.3">
      <c r="A294" s="36">
        <v>3185035.4973465223</v>
      </c>
      <c r="B294" s="42">
        <v>44216</v>
      </c>
    </row>
    <row r="295" spans="1:2" x14ac:dyDescent="0.3">
      <c r="A295" s="36">
        <v>2141377.2469941736</v>
      </c>
      <c r="B295" s="42">
        <v>44216</v>
      </c>
    </row>
    <row r="296" spans="1:2" x14ac:dyDescent="0.3">
      <c r="A296" s="36">
        <v>590531.68571688584</v>
      </c>
      <c r="B296" s="42">
        <v>44216</v>
      </c>
    </row>
    <row r="297" spans="1:2" x14ac:dyDescent="0.3">
      <c r="A297" s="36">
        <v>74545.115858479316</v>
      </c>
      <c r="B297" s="42">
        <v>44216</v>
      </c>
    </row>
    <row r="298" spans="1:2" x14ac:dyDescent="0.3">
      <c r="A298" s="36">
        <v>30088.701682442814</v>
      </c>
      <c r="B298" s="42">
        <v>44250</v>
      </c>
    </row>
    <row r="299" spans="1:2" x14ac:dyDescent="0.3">
      <c r="A299" s="36">
        <v>10379148.250019379</v>
      </c>
      <c r="B299" s="42">
        <v>44249</v>
      </c>
    </row>
    <row r="300" spans="1:2" x14ac:dyDescent="0.3">
      <c r="A300" s="36">
        <v>15240.058160095628</v>
      </c>
      <c r="B300" s="42">
        <v>44249</v>
      </c>
    </row>
    <row r="301" spans="1:2" x14ac:dyDescent="0.3">
      <c r="A301" s="36">
        <v>10022.656890174796</v>
      </c>
      <c r="B301" s="42">
        <v>44251</v>
      </c>
    </row>
    <row r="302" spans="1:2" x14ac:dyDescent="0.3">
      <c r="A302" s="36">
        <v>1535783.6036177946</v>
      </c>
      <c r="B302" s="42">
        <v>44249</v>
      </c>
    </row>
    <row r="303" spans="1:2" x14ac:dyDescent="0.3">
      <c r="A303" s="36">
        <v>2358187.1918737334</v>
      </c>
      <c r="B303" s="42">
        <v>44253</v>
      </c>
    </row>
    <row r="304" spans="1:2" x14ac:dyDescent="0.3">
      <c r="A304" s="36">
        <v>2924011.5107921506</v>
      </c>
      <c r="B304" s="42">
        <v>44253</v>
      </c>
    </row>
    <row r="305" spans="1:2" x14ac:dyDescent="0.3">
      <c r="A305" s="36">
        <v>1795362.8315254552</v>
      </c>
      <c r="B305" s="42">
        <v>44223</v>
      </c>
    </row>
    <row r="306" spans="1:2" x14ac:dyDescent="0.3">
      <c r="A306" s="36">
        <v>1199359.4311849382</v>
      </c>
      <c r="B306" s="42">
        <v>44253</v>
      </c>
    </row>
    <row r="307" spans="1:2" x14ac:dyDescent="0.3">
      <c r="A307" s="36">
        <v>446275.18263147451</v>
      </c>
      <c r="B307" s="42">
        <v>44253</v>
      </c>
    </row>
    <row r="308" spans="1:2" x14ac:dyDescent="0.3">
      <c r="A308" s="36">
        <v>208644.43472578988</v>
      </c>
      <c r="B308" s="42">
        <v>44252</v>
      </c>
    </row>
    <row r="309" spans="1:2" x14ac:dyDescent="0.3">
      <c r="A309" s="36">
        <v>20331.917763983849</v>
      </c>
      <c r="B309" s="42">
        <v>44223</v>
      </c>
    </row>
    <row r="310" spans="1:2" x14ac:dyDescent="0.3">
      <c r="A310" s="36">
        <v>7270419.5953913787</v>
      </c>
      <c r="B310" s="42">
        <v>44253</v>
      </c>
    </row>
    <row r="311" spans="1:2" x14ac:dyDescent="0.3">
      <c r="A311" s="36">
        <v>10757.502204420531</v>
      </c>
      <c r="B311" s="42">
        <v>44250</v>
      </c>
    </row>
    <row r="312" spans="1:2" x14ac:dyDescent="0.3">
      <c r="A312" s="36">
        <v>327007.5625935432</v>
      </c>
      <c r="B312" s="42">
        <v>44253</v>
      </c>
    </row>
    <row r="313" spans="1:2" x14ac:dyDescent="0.3">
      <c r="A313" s="36">
        <v>344390.97027728544</v>
      </c>
      <c r="B313" s="42">
        <v>44250</v>
      </c>
    </row>
    <row r="314" spans="1:2" x14ac:dyDescent="0.3">
      <c r="A314" s="36">
        <v>582431.80751390709</v>
      </c>
      <c r="B314" s="42">
        <v>44253</v>
      </c>
    </row>
    <row r="315" spans="1:2" x14ac:dyDescent="0.3">
      <c r="A315" s="36">
        <v>552703.01447963784</v>
      </c>
      <c r="B315" s="42">
        <v>44250</v>
      </c>
    </row>
    <row r="316" spans="1:2" x14ac:dyDescent="0.3">
      <c r="A316" s="36">
        <v>207831.44920401592</v>
      </c>
      <c r="B316" s="42">
        <v>44249</v>
      </c>
    </row>
    <row r="317" spans="1:2" x14ac:dyDescent="0.3">
      <c r="A317" s="36">
        <v>3611370.12553393</v>
      </c>
      <c r="B317" s="42">
        <v>44253</v>
      </c>
    </row>
    <row r="318" spans="1:2" x14ac:dyDescent="0.3">
      <c r="A318" s="36">
        <v>152366.52075327266</v>
      </c>
      <c r="B318" s="42">
        <v>44250</v>
      </c>
    </row>
    <row r="319" spans="1:2" x14ac:dyDescent="0.3">
      <c r="A319" s="36">
        <v>5763820.2074774699</v>
      </c>
      <c r="B319" s="42">
        <v>44249</v>
      </c>
    </row>
    <row r="320" spans="1:2" x14ac:dyDescent="0.3">
      <c r="A320" s="36">
        <v>493085.09131197335</v>
      </c>
      <c r="B320" s="42">
        <v>44253</v>
      </c>
    </row>
    <row r="321" spans="1:2" x14ac:dyDescent="0.3">
      <c r="A321" s="36">
        <v>26375.798889658847</v>
      </c>
      <c r="B321" s="42">
        <v>44252</v>
      </c>
    </row>
    <row r="322" spans="1:2" x14ac:dyDescent="0.3">
      <c r="A322" s="36">
        <v>461515.94024160731</v>
      </c>
      <c r="B322" s="42">
        <v>44250</v>
      </c>
    </row>
    <row r="323" spans="1:2" x14ac:dyDescent="0.3">
      <c r="A323" s="36">
        <v>1138970.4837175577</v>
      </c>
      <c r="B323" s="42">
        <v>44249</v>
      </c>
    </row>
    <row r="324" spans="1:2" x14ac:dyDescent="0.3">
      <c r="A324" s="36">
        <v>124603.44768418232</v>
      </c>
      <c r="B324" s="42">
        <v>44253</v>
      </c>
    </row>
    <row r="325" spans="1:2" x14ac:dyDescent="0.3">
      <c r="A325" s="36">
        <v>32675.828468508214</v>
      </c>
      <c r="B325" s="42">
        <v>44251</v>
      </c>
    </row>
    <row r="326" spans="1:2" x14ac:dyDescent="0.3">
      <c r="A326" s="36">
        <v>172137.16870933303</v>
      </c>
      <c r="B326" s="42">
        <v>44246</v>
      </c>
    </row>
    <row r="327" spans="1:2" x14ac:dyDescent="0.3">
      <c r="A327" s="36">
        <v>3901307.3654768975</v>
      </c>
      <c r="B327" s="42">
        <v>44245</v>
      </c>
    </row>
    <row r="328" spans="1:2" x14ac:dyDescent="0.3">
      <c r="A328" s="36">
        <v>231872.59842742866</v>
      </c>
      <c r="B328" s="42">
        <v>44256</v>
      </c>
    </row>
    <row r="329" spans="1:2" x14ac:dyDescent="0.3">
      <c r="A329" s="36">
        <v>11028.250876039892</v>
      </c>
      <c r="B329" s="42">
        <v>44252</v>
      </c>
    </row>
    <row r="330" spans="1:2" x14ac:dyDescent="0.3">
      <c r="A330" s="36">
        <v>10366.266607033762</v>
      </c>
      <c r="B330" s="42">
        <v>44250</v>
      </c>
    </row>
    <row r="331" spans="1:2" x14ac:dyDescent="0.3">
      <c r="A331" s="36">
        <v>1754249.6509278999</v>
      </c>
      <c r="B331" s="42">
        <v>44249</v>
      </c>
    </row>
    <row r="332" spans="1:2" x14ac:dyDescent="0.3">
      <c r="A332" s="36">
        <v>11641.172731439929</v>
      </c>
      <c r="B332" s="42">
        <v>44246</v>
      </c>
    </row>
    <row r="333" spans="1:2" x14ac:dyDescent="0.3">
      <c r="A333" s="36">
        <v>185244.48246680928</v>
      </c>
      <c r="B333" s="42">
        <v>44256</v>
      </c>
    </row>
    <row r="334" spans="1:2" x14ac:dyDescent="0.3">
      <c r="A334" s="36">
        <v>17031.26114321165</v>
      </c>
      <c r="B334" s="42">
        <v>44253</v>
      </c>
    </row>
    <row r="335" spans="1:2" x14ac:dyDescent="0.3">
      <c r="A335" s="36">
        <v>18595.459332348702</v>
      </c>
      <c r="B335" s="42">
        <v>44250</v>
      </c>
    </row>
    <row r="336" spans="1:2" x14ac:dyDescent="0.3">
      <c r="A336" s="36">
        <v>2504178.5441729408</v>
      </c>
      <c r="B336" s="42">
        <v>44249</v>
      </c>
    </row>
    <row r="337" spans="1:2" x14ac:dyDescent="0.3">
      <c r="A337" s="36">
        <v>107571.27514147839</v>
      </c>
      <c r="B337" s="42">
        <v>44256</v>
      </c>
    </row>
    <row r="338" spans="1:2" x14ac:dyDescent="0.3">
      <c r="A338" s="36">
        <v>133199.60934523513</v>
      </c>
      <c r="B338" s="42">
        <v>44253</v>
      </c>
    </row>
    <row r="339" spans="1:2" x14ac:dyDescent="0.3">
      <c r="A339" s="36">
        <v>17336.588679100318</v>
      </c>
      <c r="B339" s="42">
        <v>44251</v>
      </c>
    </row>
    <row r="340" spans="1:2" x14ac:dyDescent="0.3">
      <c r="A340" s="36">
        <v>3090276.2016532226</v>
      </c>
      <c r="B340" s="42">
        <v>44245</v>
      </c>
    </row>
    <row r="341" spans="1:2" x14ac:dyDescent="0.3">
      <c r="A341" s="36">
        <v>459466.14251670637</v>
      </c>
      <c r="B341" s="42">
        <v>44256</v>
      </c>
    </row>
    <row r="342" spans="1:2" x14ac:dyDescent="0.3">
      <c r="A342" s="36">
        <v>19079.275162958082</v>
      </c>
      <c r="B342" s="42">
        <v>44253</v>
      </c>
    </row>
    <row r="343" spans="1:2" x14ac:dyDescent="0.3">
      <c r="A343" s="36">
        <v>10707.051051540471</v>
      </c>
      <c r="B343" s="42">
        <v>44246</v>
      </c>
    </row>
    <row r="344" spans="1:2" x14ac:dyDescent="0.3">
      <c r="A344" s="36">
        <v>148649.61028633418</v>
      </c>
      <c r="B344" s="42">
        <v>44245</v>
      </c>
    </row>
    <row r="345" spans="1:2" x14ac:dyDescent="0.3">
      <c r="A345" s="36">
        <v>1242721.4369597174</v>
      </c>
      <c r="B345" s="42">
        <v>44228</v>
      </c>
    </row>
    <row r="346" spans="1:2" x14ac:dyDescent="0.3">
      <c r="A346" s="36">
        <v>3462693.7286772975</v>
      </c>
      <c r="B346" s="42">
        <v>44225</v>
      </c>
    </row>
    <row r="347" spans="1:2" x14ac:dyDescent="0.3">
      <c r="A347" s="36">
        <v>12087653.681910574</v>
      </c>
      <c r="B347" s="42">
        <v>44214</v>
      </c>
    </row>
    <row r="348" spans="1:2" x14ac:dyDescent="0.3">
      <c r="A348" s="36">
        <v>4221195.4187684851</v>
      </c>
      <c r="B348" s="42">
        <v>44207</v>
      </c>
    </row>
    <row r="349" spans="1:2" x14ac:dyDescent="0.3">
      <c r="A349" s="36">
        <v>2444624.8493611291</v>
      </c>
      <c r="B349" s="42">
        <v>44211</v>
      </c>
    </row>
    <row r="350" spans="1:2" x14ac:dyDescent="0.3">
      <c r="A350" s="36">
        <v>3409502.8886723844</v>
      </c>
      <c r="B350" s="42">
        <v>44209</v>
      </c>
    </row>
    <row r="351" spans="1:2" x14ac:dyDescent="0.3">
      <c r="A351" s="36">
        <v>4382606.8881518506</v>
      </c>
      <c r="B351" s="42">
        <v>44225</v>
      </c>
    </row>
    <row r="352" spans="1:2" x14ac:dyDescent="0.3">
      <c r="A352" s="36">
        <v>2426808.6623353064</v>
      </c>
      <c r="B352" s="42">
        <v>44223</v>
      </c>
    </row>
    <row r="353" spans="1:2" x14ac:dyDescent="0.3">
      <c r="A353" s="36">
        <v>1892871.9525117762</v>
      </c>
      <c r="B353" s="42">
        <v>44225</v>
      </c>
    </row>
    <row r="354" spans="1:2" x14ac:dyDescent="0.3">
      <c r="A354" s="36">
        <v>110672.54836453884</v>
      </c>
      <c r="B354" s="42">
        <v>44214</v>
      </c>
    </row>
    <row r="355" spans="1:2" x14ac:dyDescent="0.3">
      <c r="A355" s="36">
        <v>1814729.9260801231</v>
      </c>
      <c r="B355" s="42">
        <v>44223</v>
      </c>
    </row>
    <row r="356" spans="1:2" x14ac:dyDescent="0.3">
      <c r="A356" s="36">
        <v>1529922.8681868692</v>
      </c>
      <c r="B356" s="42">
        <v>44214</v>
      </c>
    </row>
    <row r="357" spans="1:2" x14ac:dyDescent="0.3">
      <c r="A357" s="36">
        <v>1822890.2794494017</v>
      </c>
      <c r="B357" s="42">
        <v>44221</v>
      </c>
    </row>
    <row r="358" spans="1:2" x14ac:dyDescent="0.3">
      <c r="A358" s="36">
        <v>637872.33894178737</v>
      </c>
      <c r="B358" s="42">
        <v>44224</v>
      </c>
    </row>
    <row r="359" spans="1:2" x14ac:dyDescent="0.3">
      <c r="A359" s="36">
        <v>688015.24444993399</v>
      </c>
      <c r="B359" s="42">
        <v>44223</v>
      </c>
    </row>
    <row r="360" spans="1:2" x14ac:dyDescent="0.3">
      <c r="A360" s="36">
        <v>1720136.0339953084</v>
      </c>
      <c r="B360" s="42">
        <v>44228</v>
      </c>
    </row>
    <row r="361" spans="1:2" x14ac:dyDescent="0.3">
      <c r="A361" s="36">
        <v>133733.59307343312</v>
      </c>
      <c r="B361" s="42">
        <v>44258</v>
      </c>
    </row>
    <row r="362" spans="1:2" x14ac:dyDescent="0.3">
      <c r="A362" s="36">
        <v>372795.44651230064</v>
      </c>
      <c r="B362" s="42">
        <v>44257</v>
      </c>
    </row>
    <row r="363" spans="1:2" x14ac:dyDescent="0.3">
      <c r="A363" s="36">
        <v>208029.53196395503</v>
      </c>
      <c r="B363" s="42">
        <v>44287</v>
      </c>
    </row>
    <row r="364" spans="1:2" x14ac:dyDescent="0.3">
      <c r="A364" s="36">
        <v>74919.87045295733</v>
      </c>
      <c r="B364" s="42">
        <v>44291</v>
      </c>
    </row>
    <row r="365" spans="1:2" x14ac:dyDescent="0.3">
      <c r="A365" s="36">
        <v>200390.11444079471</v>
      </c>
      <c r="B365" s="42">
        <v>44286</v>
      </c>
    </row>
    <row r="366" spans="1:2" x14ac:dyDescent="0.3">
      <c r="A366" s="36">
        <v>573843.89381297608</v>
      </c>
      <c r="B366" s="42">
        <v>44216</v>
      </c>
    </row>
    <row r="367" spans="1:2" x14ac:dyDescent="0.3">
      <c r="A367" s="36">
        <v>1226044.7540639525</v>
      </c>
      <c r="B367" s="42">
        <v>44256</v>
      </c>
    </row>
    <row r="368" spans="1:2" x14ac:dyDescent="0.3">
      <c r="A368" s="36">
        <v>637547.44806951261</v>
      </c>
      <c r="B368" s="42">
        <v>44225</v>
      </c>
    </row>
    <row r="369" spans="1:2" x14ac:dyDescent="0.3">
      <c r="A369" s="36">
        <v>348860.4145759673</v>
      </c>
      <c r="B369" s="42">
        <v>44222</v>
      </c>
    </row>
    <row r="370" spans="1:2" x14ac:dyDescent="0.3">
      <c r="A370" s="36">
        <v>246571.45157143014</v>
      </c>
      <c r="B370" s="42">
        <v>44215</v>
      </c>
    </row>
    <row r="371" spans="1:2" x14ac:dyDescent="0.3">
      <c r="A371" s="36">
        <v>1453981.6292084591</v>
      </c>
      <c r="B371" s="42">
        <v>44200</v>
      </c>
    </row>
    <row r="372" spans="1:2" x14ac:dyDescent="0.3">
      <c r="A372" s="36">
        <v>760188.58170681912</v>
      </c>
      <c r="B372" s="42">
        <v>44259</v>
      </c>
    </row>
    <row r="373" spans="1:2" x14ac:dyDescent="0.3">
      <c r="A373" s="36">
        <v>1436023.2189836311</v>
      </c>
      <c r="B373" s="42">
        <v>44258</v>
      </c>
    </row>
    <row r="374" spans="1:2" x14ac:dyDescent="0.3">
      <c r="A374" s="36">
        <v>4778111.0010418594</v>
      </c>
      <c r="B374" s="42">
        <v>44257</v>
      </c>
    </row>
    <row r="375" spans="1:2" x14ac:dyDescent="0.3">
      <c r="A375" s="36">
        <v>37342.771156006354</v>
      </c>
      <c r="B375" s="42">
        <v>44259</v>
      </c>
    </row>
    <row r="376" spans="1:2" x14ac:dyDescent="0.3">
      <c r="A376" s="36">
        <v>59523.978131882017</v>
      </c>
      <c r="B376" s="42">
        <v>44258</v>
      </c>
    </row>
    <row r="377" spans="1:2" x14ac:dyDescent="0.3">
      <c r="A377" s="36">
        <v>10059.667592361402</v>
      </c>
      <c r="B377" s="42">
        <v>44257</v>
      </c>
    </row>
    <row r="378" spans="1:2" x14ac:dyDescent="0.3">
      <c r="A378" s="36">
        <v>52128.090882768498</v>
      </c>
      <c r="B378" s="42">
        <v>44259</v>
      </c>
    </row>
    <row r="379" spans="1:2" x14ac:dyDescent="0.3">
      <c r="A379" s="36">
        <v>99155.720313862577</v>
      </c>
      <c r="B379" s="42">
        <v>44258</v>
      </c>
    </row>
    <row r="380" spans="1:2" x14ac:dyDescent="0.3">
      <c r="A380" s="36">
        <v>248860.94028307247</v>
      </c>
      <c r="B380" s="42">
        <v>44257</v>
      </c>
    </row>
    <row r="381" spans="1:2" x14ac:dyDescent="0.3">
      <c r="A381" s="36">
        <v>429666.36839192599</v>
      </c>
      <c r="B381" s="42">
        <v>44259</v>
      </c>
    </row>
    <row r="382" spans="1:2" x14ac:dyDescent="0.3">
      <c r="A382" s="36">
        <v>741499.71508699306</v>
      </c>
      <c r="B382" s="42">
        <v>44258</v>
      </c>
    </row>
    <row r="383" spans="1:2" x14ac:dyDescent="0.3">
      <c r="A383" s="36">
        <v>1738658.4941507515</v>
      </c>
      <c r="B383" s="42">
        <v>44257</v>
      </c>
    </row>
    <row r="384" spans="1:2" x14ac:dyDescent="0.3">
      <c r="A384" s="36">
        <v>49705.910883643446</v>
      </c>
      <c r="B384" s="42">
        <v>44259</v>
      </c>
    </row>
    <row r="385" spans="1:2" x14ac:dyDescent="0.3">
      <c r="A385" s="36">
        <v>98616.463805334177</v>
      </c>
      <c r="B385" s="42">
        <v>44258</v>
      </c>
    </row>
    <row r="386" spans="1:2" x14ac:dyDescent="0.3">
      <c r="A386" s="36">
        <v>409811.26921611524</v>
      </c>
      <c r="B386" s="42">
        <v>44257</v>
      </c>
    </row>
    <row r="387" spans="1:2" x14ac:dyDescent="0.3">
      <c r="A387" s="36">
        <v>1341244.3486296516</v>
      </c>
      <c r="B387" s="42">
        <v>44263</v>
      </c>
    </row>
    <row r="388" spans="1:2" x14ac:dyDescent="0.3">
      <c r="A388" s="36">
        <v>1985269.2540778541</v>
      </c>
      <c r="B388" s="42">
        <v>44260</v>
      </c>
    </row>
    <row r="389" spans="1:2" x14ac:dyDescent="0.3">
      <c r="A389" s="36">
        <v>2973556.9047473893</v>
      </c>
      <c r="B389" s="42">
        <v>44231</v>
      </c>
    </row>
    <row r="390" spans="1:2" x14ac:dyDescent="0.3">
      <c r="A390" s="36">
        <v>2703072.5539349779</v>
      </c>
      <c r="B390" s="42">
        <v>44263</v>
      </c>
    </row>
    <row r="391" spans="1:2" x14ac:dyDescent="0.3">
      <c r="A391" s="36">
        <v>2756510.5636146921</v>
      </c>
      <c r="B391" s="42">
        <v>44260</v>
      </c>
    </row>
    <row r="392" spans="1:2" x14ac:dyDescent="0.3">
      <c r="A392" s="36">
        <v>1096322.1031225922</v>
      </c>
      <c r="B392" s="42">
        <v>44263</v>
      </c>
    </row>
    <row r="393" spans="1:2" x14ac:dyDescent="0.3">
      <c r="A393" s="36">
        <v>1096029.2456459117</v>
      </c>
      <c r="B393" s="42">
        <v>44260</v>
      </c>
    </row>
    <row r="394" spans="1:2" x14ac:dyDescent="0.3">
      <c r="A394" s="36">
        <v>49917.640545044742</v>
      </c>
      <c r="B394" s="42">
        <v>44231</v>
      </c>
    </row>
    <row r="395" spans="1:2" x14ac:dyDescent="0.3">
      <c r="A395" s="36">
        <v>432314.7515369631</v>
      </c>
      <c r="B395" s="42">
        <v>44263</v>
      </c>
    </row>
    <row r="396" spans="1:2" x14ac:dyDescent="0.3">
      <c r="A396" s="36">
        <v>431865.14205313061</v>
      </c>
      <c r="B396" s="42">
        <v>44260</v>
      </c>
    </row>
    <row r="397" spans="1:2" x14ac:dyDescent="0.3">
      <c r="A397" s="36">
        <v>88739.393136489816</v>
      </c>
      <c r="B397" s="42">
        <v>44259</v>
      </c>
    </row>
    <row r="398" spans="1:2" x14ac:dyDescent="0.3">
      <c r="A398" s="36">
        <v>2596529.4734390201</v>
      </c>
      <c r="B398" s="42">
        <v>44232</v>
      </c>
    </row>
    <row r="399" spans="1:2" x14ac:dyDescent="0.3">
      <c r="A399" s="36">
        <v>64045.581552347183</v>
      </c>
      <c r="B399" s="42">
        <v>44231</v>
      </c>
    </row>
    <row r="400" spans="1:2" x14ac:dyDescent="0.3">
      <c r="A400" s="36">
        <v>1188023.0608675103</v>
      </c>
      <c r="B400" s="42">
        <v>44263</v>
      </c>
    </row>
    <row r="401" spans="1:2" x14ac:dyDescent="0.3">
      <c r="A401" s="36">
        <v>1848047.2830386814</v>
      </c>
      <c r="B401" s="42">
        <v>44230</v>
      </c>
    </row>
    <row r="402" spans="1:2" x14ac:dyDescent="0.3">
      <c r="A402" s="36">
        <v>2982506.4651128338</v>
      </c>
      <c r="B402" s="42">
        <v>44263</v>
      </c>
    </row>
    <row r="403" spans="1:2" x14ac:dyDescent="0.3">
      <c r="A403" s="36">
        <v>4561923.8556898572</v>
      </c>
      <c r="B403" s="42">
        <v>44230</v>
      </c>
    </row>
    <row r="404" spans="1:2" x14ac:dyDescent="0.3">
      <c r="A404" s="36">
        <v>4864142.0589398071</v>
      </c>
      <c r="B404" s="42">
        <v>44232</v>
      </c>
    </row>
    <row r="405" spans="1:2" x14ac:dyDescent="0.3">
      <c r="A405" s="36">
        <v>1003726.6561711973</v>
      </c>
      <c r="B405" s="42">
        <v>44231</v>
      </c>
    </row>
    <row r="406" spans="1:2" x14ac:dyDescent="0.3">
      <c r="A406" s="36">
        <v>1283714.4725358787</v>
      </c>
      <c r="B406" s="42">
        <v>44263</v>
      </c>
    </row>
    <row r="407" spans="1:2" x14ac:dyDescent="0.3">
      <c r="A407" s="36">
        <v>2088062.0819765741</v>
      </c>
      <c r="B407" s="42">
        <v>44232</v>
      </c>
    </row>
    <row r="408" spans="1:2" x14ac:dyDescent="0.3">
      <c r="A408" s="36">
        <v>35768.23402893528</v>
      </c>
      <c r="B408" s="42">
        <v>44231</v>
      </c>
    </row>
    <row r="409" spans="1:2" x14ac:dyDescent="0.3">
      <c r="A409" s="36">
        <v>837620.15040682664</v>
      </c>
      <c r="B409" s="42">
        <v>44230</v>
      </c>
    </row>
    <row r="410" spans="1:2" x14ac:dyDescent="0.3">
      <c r="A410" s="36">
        <v>472868.76040165254</v>
      </c>
      <c r="B410" s="42">
        <v>44263</v>
      </c>
    </row>
    <row r="411" spans="1:2" x14ac:dyDescent="0.3">
      <c r="A411" s="36">
        <v>797676.41762104828</v>
      </c>
      <c r="B411" s="42">
        <v>44232</v>
      </c>
    </row>
    <row r="412" spans="1:2" x14ac:dyDescent="0.3">
      <c r="A412" s="36">
        <v>327003.48328283482</v>
      </c>
      <c r="B412" s="42">
        <v>44231</v>
      </c>
    </row>
    <row r="413" spans="1:2" x14ac:dyDescent="0.3">
      <c r="A413" s="36">
        <v>221958.89050704351</v>
      </c>
      <c r="B413" s="42">
        <v>44256</v>
      </c>
    </row>
    <row r="414" spans="1:2" x14ac:dyDescent="0.3">
      <c r="A414" s="36">
        <v>2578245.3973747771</v>
      </c>
      <c r="B414" s="42">
        <v>44232</v>
      </c>
    </row>
    <row r="415" spans="1:2" x14ac:dyDescent="0.3">
      <c r="A415" s="36">
        <v>13161410.20486852</v>
      </c>
      <c r="B415" s="42">
        <v>44231</v>
      </c>
    </row>
    <row r="416" spans="1:2" x14ac:dyDescent="0.3">
      <c r="A416" s="36">
        <v>1972451.1401292754</v>
      </c>
      <c r="B416" s="42">
        <v>44230</v>
      </c>
    </row>
    <row r="417" spans="1:2" x14ac:dyDescent="0.3">
      <c r="A417" s="36">
        <v>354593.08512861113</v>
      </c>
      <c r="B417" s="42">
        <v>44263</v>
      </c>
    </row>
    <row r="418" spans="1:2" x14ac:dyDescent="0.3">
      <c r="A418" s="36">
        <v>581117.74715195445</v>
      </c>
      <c r="B418" s="42">
        <v>44231</v>
      </c>
    </row>
    <row r="419" spans="1:2" x14ac:dyDescent="0.3">
      <c r="A419" s="36">
        <v>574844.53547344625</v>
      </c>
      <c r="B419" s="42">
        <v>44263</v>
      </c>
    </row>
    <row r="420" spans="1:2" x14ac:dyDescent="0.3">
      <c r="A420" s="36">
        <v>10089.332890856598</v>
      </c>
      <c r="B420" s="42">
        <v>44260</v>
      </c>
    </row>
    <row r="421" spans="1:2" x14ac:dyDescent="0.3">
      <c r="A421" s="36">
        <v>464874.66087402549</v>
      </c>
      <c r="B421" s="42">
        <v>44232</v>
      </c>
    </row>
    <row r="422" spans="1:2" x14ac:dyDescent="0.3">
      <c r="A422" s="36">
        <v>947031.33002693218</v>
      </c>
      <c r="B422" s="42">
        <v>44231</v>
      </c>
    </row>
    <row r="423" spans="1:2" x14ac:dyDescent="0.3">
      <c r="A423" s="36">
        <v>1985046.2711834309</v>
      </c>
      <c r="B423" s="42">
        <v>44263</v>
      </c>
    </row>
    <row r="424" spans="1:2" x14ac:dyDescent="0.3">
      <c r="A424" s="36">
        <v>94919.62385579283</v>
      </c>
      <c r="B424" s="42">
        <v>44260</v>
      </c>
    </row>
    <row r="425" spans="1:2" x14ac:dyDescent="0.3">
      <c r="A425" s="36">
        <v>114351.26707782786</v>
      </c>
      <c r="B425" s="42">
        <v>44256</v>
      </c>
    </row>
    <row r="426" spans="1:2" x14ac:dyDescent="0.3">
      <c r="A426" s="36">
        <v>32564.048617468503</v>
      </c>
      <c r="B426" s="42">
        <v>44235</v>
      </c>
    </row>
    <row r="427" spans="1:2" x14ac:dyDescent="0.3">
      <c r="A427" s="36">
        <v>6308993.3805463146</v>
      </c>
      <c r="B427" s="42">
        <v>44231</v>
      </c>
    </row>
    <row r="428" spans="1:2" x14ac:dyDescent="0.3">
      <c r="A428" s="36">
        <v>412550.91368124844</v>
      </c>
      <c r="B428" s="42">
        <v>44263</v>
      </c>
    </row>
    <row r="429" spans="1:2" x14ac:dyDescent="0.3">
      <c r="A429" s="36">
        <v>15315.941065811976</v>
      </c>
      <c r="B429" s="42">
        <v>44260</v>
      </c>
    </row>
    <row r="430" spans="1:2" x14ac:dyDescent="0.3">
      <c r="A430" s="36">
        <v>966103.82750945853</v>
      </c>
      <c r="B430" s="42">
        <v>44231</v>
      </c>
    </row>
    <row r="431" spans="1:2" x14ac:dyDescent="0.3">
      <c r="A431" s="36">
        <v>15683.471792285132</v>
      </c>
      <c r="B431" s="42">
        <v>44253</v>
      </c>
    </row>
    <row r="432" spans="1:2" x14ac:dyDescent="0.3">
      <c r="A432" s="36">
        <v>128636.35830628559</v>
      </c>
      <c r="B432" s="42">
        <v>44230</v>
      </c>
    </row>
    <row r="433" spans="1:2" x14ac:dyDescent="0.3">
      <c r="A433" s="36">
        <v>6380828.2436640961</v>
      </c>
      <c r="B433" s="42">
        <v>44264</v>
      </c>
    </row>
    <row r="434" spans="1:2" x14ac:dyDescent="0.3">
      <c r="A434" s="36">
        <v>795763.43951086816</v>
      </c>
      <c r="B434" s="42">
        <v>44266</v>
      </c>
    </row>
    <row r="435" spans="1:2" x14ac:dyDescent="0.3">
      <c r="A435" s="36">
        <v>1606081.4227604605</v>
      </c>
      <c r="B435" s="42">
        <v>44265</v>
      </c>
    </row>
    <row r="436" spans="1:2" x14ac:dyDescent="0.3">
      <c r="A436" s="36">
        <v>940173.79586756031</v>
      </c>
      <c r="B436" s="42">
        <v>44236</v>
      </c>
    </row>
    <row r="437" spans="1:2" x14ac:dyDescent="0.3">
      <c r="A437" s="36">
        <v>32163.209012066629</v>
      </c>
      <c r="B437" s="42">
        <v>44266</v>
      </c>
    </row>
    <row r="438" spans="1:2" x14ac:dyDescent="0.3">
      <c r="A438" s="36">
        <v>81973.927887269718</v>
      </c>
      <c r="B438" s="42">
        <v>44265</v>
      </c>
    </row>
    <row r="439" spans="1:2" x14ac:dyDescent="0.3">
      <c r="A439" s="36">
        <v>283103.92587921175</v>
      </c>
      <c r="B439" s="42">
        <v>44264</v>
      </c>
    </row>
    <row r="440" spans="1:2" x14ac:dyDescent="0.3">
      <c r="A440" s="36">
        <v>13691.600835084999</v>
      </c>
      <c r="B440" s="42">
        <v>44236</v>
      </c>
    </row>
    <row r="441" spans="1:2" x14ac:dyDescent="0.3">
      <c r="A441" s="36">
        <v>51551.155459258975</v>
      </c>
      <c r="B441" s="42">
        <v>44266</v>
      </c>
    </row>
    <row r="442" spans="1:2" x14ac:dyDescent="0.3">
      <c r="A442" s="36">
        <v>128325.84389380214</v>
      </c>
      <c r="B442" s="42">
        <v>44265</v>
      </c>
    </row>
    <row r="443" spans="1:2" x14ac:dyDescent="0.3">
      <c r="A443" s="36">
        <v>412946.52739423158</v>
      </c>
      <c r="B443" s="42">
        <v>44264</v>
      </c>
    </row>
    <row r="444" spans="1:2" x14ac:dyDescent="0.3">
      <c r="A444" s="36">
        <v>384342.57556583715</v>
      </c>
      <c r="B444" s="42">
        <v>44266</v>
      </c>
    </row>
    <row r="445" spans="1:2" x14ac:dyDescent="0.3">
      <c r="A445" s="36">
        <v>880027.94930314994</v>
      </c>
      <c r="B445" s="42">
        <v>44265</v>
      </c>
    </row>
    <row r="446" spans="1:2" x14ac:dyDescent="0.3">
      <c r="A446" s="36">
        <v>3020573.681680169</v>
      </c>
      <c r="B446" s="42">
        <v>44264</v>
      </c>
    </row>
    <row r="447" spans="1:2" x14ac:dyDescent="0.3">
      <c r="A447" s="36">
        <v>316715.68541585363</v>
      </c>
      <c r="B447" s="42">
        <v>44236</v>
      </c>
    </row>
    <row r="448" spans="1:2" x14ac:dyDescent="0.3">
      <c r="A448" s="36">
        <v>41063.823549725334</v>
      </c>
      <c r="B448" s="42">
        <v>44266</v>
      </c>
    </row>
    <row r="449" spans="1:2" x14ac:dyDescent="0.3">
      <c r="A449" s="36">
        <v>126266.66530908814</v>
      </c>
      <c r="B449" s="42">
        <v>44265</v>
      </c>
    </row>
    <row r="450" spans="1:2" x14ac:dyDescent="0.3">
      <c r="A450" s="36">
        <v>452152.47403432301</v>
      </c>
      <c r="B450" s="42">
        <v>44264</v>
      </c>
    </row>
    <row r="451" spans="1:2" x14ac:dyDescent="0.3">
      <c r="A451" s="36">
        <v>320879.54832959583</v>
      </c>
      <c r="B451" s="42">
        <v>44267</v>
      </c>
    </row>
    <row r="452" spans="1:2" x14ac:dyDescent="0.3">
      <c r="A452" s="36">
        <v>7983289.7342212545</v>
      </c>
      <c r="B452" s="42">
        <v>44266</v>
      </c>
    </row>
    <row r="453" spans="1:2" x14ac:dyDescent="0.3">
      <c r="A453" s="36">
        <v>375095.89398951817</v>
      </c>
      <c r="B453" s="42">
        <v>44237</v>
      </c>
    </row>
    <row r="454" spans="1:2" x14ac:dyDescent="0.3">
      <c r="A454" s="36">
        <v>6631973.760448168</v>
      </c>
      <c r="B454" s="42">
        <v>44236</v>
      </c>
    </row>
    <row r="455" spans="1:2" x14ac:dyDescent="0.3">
      <c r="A455" s="36">
        <v>388296.29035177309</v>
      </c>
      <c r="B455" s="42">
        <v>44266</v>
      </c>
    </row>
    <row r="456" spans="1:2" x14ac:dyDescent="0.3">
      <c r="A456" s="36">
        <v>19668.200500425002</v>
      </c>
      <c r="B456" s="42">
        <v>44237</v>
      </c>
    </row>
    <row r="457" spans="1:2" x14ac:dyDescent="0.3">
      <c r="A457" s="36">
        <v>30866.563104943118</v>
      </c>
      <c r="B457" s="42">
        <v>44267</v>
      </c>
    </row>
    <row r="458" spans="1:2" x14ac:dyDescent="0.3">
      <c r="A458" s="36">
        <v>609587.56717295479</v>
      </c>
      <c r="B458" s="42">
        <v>44266</v>
      </c>
    </row>
    <row r="459" spans="1:2" x14ac:dyDescent="0.3">
      <c r="A459" s="36">
        <v>11066.763981016877</v>
      </c>
      <c r="B459" s="42">
        <v>44265</v>
      </c>
    </row>
    <row r="460" spans="1:2" x14ac:dyDescent="0.3">
      <c r="A460" s="36">
        <v>32431.604141339918</v>
      </c>
      <c r="B460" s="42">
        <v>44237</v>
      </c>
    </row>
    <row r="461" spans="1:2" x14ac:dyDescent="0.3">
      <c r="A461" s="36">
        <v>870057.25787996303</v>
      </c>
      <c r="B461" s="42">
        <v>44236</v>
      </c>
    </row>
    <row r="462" spans="1:2" x14ac:dyDescent="0.3">
      <c r="A462" s="36">
        <v>161821.01847059999</v>
      </c>
      <c r="B462" s="42">
        <v>44267</v>
      </c>
    </row>
    <row r="463" spans="1:2" x14ac:dyDescent="0.3">
      <c r="A463" s="36">
        <v>3706215.5186098702</v>
      </c>
      <c r="B463" s="42">
        <v>44266</v>
      </c>
    </row>
    <row r="464" spans="1:2" x14ac:dyDescent="0.3">
      <c r="A464" s="36">
        <v>178802.81734633364</v>
      </c>
      <c r="B464" s="42">
        <v>44237</v>
      </c>
    </row>
    <row r="465" spans="1:2" x14ac:dyDescent="0.3">
      <c r="A465" s="36">
        <v>26550.062323955583</v>
      </c>
      <c r="B465" s="42">
        <v>44267</v>
      </c>
    </row>
    <row r="466" spans="1:2" x14ac:dyDescent="0.3">
      <c r="A466" s="36">
        <v>562665.34951228125</v>
      </c>
      <c r="B466" s="42">
        <v>44266</v>
      </c>
    </row>
    <row r="467" spans="1:2" x14ac:dyDescent="0.3">
      <c r="A467" s="36">
        <v>27373.047625509807</v>
      </c>
      <c r="B467" s="42">
        <v>44237</v>
      </c>
    </row>
    <row r="468" spans="1:2" x14ac:dyDescent="0.3">
      <c r="A468" s="36">
        <v>8291874.4690272193</v>
      </c>
      <c r="B468" s="42">
        <v>44267</v>
      </c>
    </row>
    <row r="469" spans="1:2" x14ac:dyDescent="0.3">
      <c r="A469" s="36">
        <v>21700.68060742367</v>
      </c>
      <c r="B469" s="42">
        <v>44239</v>
      </c>
    </row>
    <row r="470" spans="1:2" x14ac:dyDescent="0.3">
      <c r="A470" s="36">
        <v>403838.97937583801</v>
      </c>
      <c r="B470" s="42">
        <v>44267</v>
      </c>
    </row>
    <row r="471" spans="1:2" x14ac:dyDescent="0.3">
      <c r="A471" s="36">
        <v>14967.140143215938</v>
      </c>
      <c r="B471" s="42">
        <v>44237</v>
      </c>
    </row>
    <row r="472" spans="1:2" x14ac:dyDescent="0.3">
      <c r="A472" s="36">
        <v>598271.52881107689</v>
      </c>
      <c r="B472" s="42">
        <v>44267</v>
      </c>
    </row>
    <row r="473" spans="1:2" x14ac:dyDescent="0.3">
      <c r="A473" s="36">
        <v>300429.46942947095</v>
      </c>
      <c r="B473" s="42">
        <v>44237</v>
      </c>
    </row>
    <row r="474" spans="1:2" x14ac:dyDescent="0.3">
      <c r="A474" s="36">
        <v>4030215.8623715523</v>
      </c>
      <c r="B474" s="42">
        <v>44267</v>
      </c>
    </row>
    <row r="475" spans="1:2" x14ac:dyDescent="0.3">
      <c r="A475" s="36">
        <v>1693116.0014958607</v>
      </c>
      <c r="B475" s="42">
        <v>44239</v>
      </c>
    </row>
    <row r="476" spans="1:2" x14ac:dyDescent="0.3">
      <c r="A476" s="36">
        <v>590883.4740750721</v>
      </c>
      <c r="B476" s="42">
        <v>44267</v>
      </c>
    </row>
    <row r="477" spans="1:2" x14ac:dyDescent="0.3">
      <c r="A477" s="36">
        <v>93667.515447488884</v>
      </c>
      <c r="B477" s="42">
        <v>44264</v>
      </c>
    </row>
    <row r="478" spans="1:2" x14ac:dyDescent="0.3">
      <c r="A478" s="36">
        <v>424680.77146298753</v>
      </c>
      <c r="B478" s="42">
        <v>44284</v>
      </c>
    </row>
    <row r="479" spans="1:2" x14ac:dyDescent="0.3">
      <c r="A479" s="36">
        <v>262324.33584469761</v>
      </c>
      <c r="B479" s="42">
        <v>44265</v>
      </c>
    </row>
    <row r="480" spans="1:2" x14ac:dyDescent="0.3">
      <c r="A480" s="36">
        <v>11147106.202294689</v>
      </c>
      <c r="B480" s="42">
        <v>44263</v>
      </c>
    </row>
    <row r="481" spans="1:2" x14ac:dyDescent="0.3">
      <c r="A481" s="36">
        <v>1282183.5260424132</v>
      </c>
      <c r="B481" s="42">
        <v>44257</v>
      </c>
    </row>
    <row r="482" spans="1:2" x14ac:dyDescent="0.3">
      <c r="A482" s="36">
        <v>9962206.135865882</v>
      </c>
      <c r="B482" s="42">
        <v>44249</v>
      </c>
    </row>
    <row r="483" spans="1:2" x14ac:dyDescent="0.3">
      <c r="A483" s="36">
        <v>663360.34037913766</v>
      </c>
      <c r="B483" s="42">
        <v>44263</v>
      </c>
    </row>
    <row r="484" spans="1:2" x14ac:dyDescent="0.3">
      <c r="A484" s="36">
        <v>370247.94888885639</v>
      </c>
      <c r="B484" s="42">
        <v>44277</v>
      </c>
    </row>
    <row r="485" spans="1:2" x14ac:dyDescent="0.3">
      <c r="A485" s="36">
        <v>440693.76652214141</v>
      </c>
      <c r="B485" s="42">
        <v>44284</v>
      </c>
    </row>
    <row r="486" spans="1:2" x14ac:dyDescent="0.3">
      <c r="A486" s="36">
        <v>11359.447655941332</v>
      </c>
      <c r="B486" s="42">
        <v>44258</v>
      </c>
    </row>
    <row r="487" spans="1:2" x14ac:dyDescent="0.3">
      <c r="A487" s="36">
        <v>60505.318172758358</v>
      </c>
      <c r="B487" s="42">
        <v>44253</v>
      </c>
    </row>
    <row r="488" spans="1:2" x14ac:dyDescent="0.3">
      <c r="A488" s="36">
        <v>69656.48878242611</v>
      </c>
      <c r="B488" s="42">
        <v>44257</v>
      </c>
    </row>
    <row r="489" spans="1:2" x14ac:dyDescent="0.3">
      <c r="A489" s="36">
        <v>38673.185621094715</v>
      </c>
      <c r="B489" s="42">
        <v>44256</v>
      </c>
    </row>
    <row r="490" spans="1:2" x14ac:dyDescent="0.3">
      <c r="A490" s="36">
        <v>49249.502935921511</v>
      </c>
      <c r="B490" s="42">
        <v>44284</v>
      </c>
    </row>
    <row r="491" spans="1:2" x14ac:dyDescent="0.3">
      <c r="A491" s="36">
        <v>33131.520440018139</v>
      </c>
      <c r="B491" s="42">
        <v>44277</v>
      </c>
    </row>
    <row r="492" spans="1:2" x14ac:dyDescent="0.3">
      <c r="A492" s="36">
        <v>156507.22656708152</v>
      </c>
      <c r="B492" s="42">
        <v>44257</v>
      </c>
    </row>
    <row r="493" spans="1:2" x14ac:dyDescent="0.3">
      <c r="A493" s="36">
        <v>950276.71015829779</v>
      </c>
      <c r="B493" s="42">
        <v>44263</v>
      </c>
    </row>
    <row r="494" spans="1:2" x14ac:dyDescent="0.3">
      <c r="A494" s="36">
        <v>17922.085195815751</v>
      </c>
      <c r="B494" s="42">
        <v>44258</v>
      </c>
    </row>
    <row r="495" spans="1:2" x14ac:dyDescent="0.3">
      <c r="A495" s="36">
        <v>173737.05050263292</v>
      </c>
      <c r="B495" s="42">
        <v>44256</v>
      </c>
    </row>
    <row r="496" spans="1:2" x14ac:dyDescent="0.3">
      <c r="A496" s="36">
        <v>169041.92781078734</v>
      </c>
      <c r="B496" s="42">
        <v>44244</v>
      </c>
    </row>
    <row r="497" spans="1:2" x14ac:dyDescent="0.3">
      <c r="A497" s="36">
        <v>23766.867785808408</v>
      </c>
      <c r="B497" s="42">
        <v>44265</v>
      </c>
    </row>
    <row r="498" spans="1:2" x14ac:dyDescent="0.3">
      <c r="A498" s="36">
        <v>88563.662411471378</v>
      </c>
      <c r="B498" s="42">
        <v>44264</v>
      </c>
    </row>
    <row r="499" spans="1:2" x14ac:dyDescent="0.3">
      <c r="A499" s="36">
        <v>223119.16059068046</v>
      </c>
      <c r="B499" s="42">
        <v>44277</v>
      </c>
    </row>
    <row r="500" spans="1:2" x14ac:dyDescent="0.3">
      <c r="A500" s="36">
        <v>235989.17873302658</v>
      </c>
      <c r="B500" s="42">
        <v>44284</v>
      </c>
    </row>
    <row r="501" spans="1:2" x14ac:dyDescent="0.3">
      <c r="A501" s="36">
        <v>41963.173759542529</v>
      </c>
      <c r="B501" s="42">
        <v>44274</v>
      </c>
    </row>
    <row r="502" spans="1:2" x14ac:dyDescent="0.3">
      <c r="A502" s="36">
        <v>2347201.1610842422</v>
      </c>
      <c r="B502" s="42">
        <v>44263</v>
      </c>
    </row>
    <row r="503" spans="1:2" x14ac:dyDescent="0.3">
      <c r="A503" s="36">
        <v>990066.91130782443</v>
      </c>
      <c r="B503" s="42">
        <v>44257</v>
      </c>
    </row>
    <row r="504" spans="1:2" x14ac:dyDescent="0.3">
      <c r="A504" s="36">
        <v>1229442.1144567668</v>
      </c>
      <c r="B504" s="42">
        <v>44250</v>
      </c>
    </row>
    <row r="505" spans="1:2" x14ac:dyDescent="0.3">
      <c r="A505" s="36">
        <v>1886691.5087039303</v>
      </c>
      <c r="B505" s="42">
        <v>44249</v>
      </c>
    </row>
    <row r="506" spans="1:2" x14ac:dyDescent="0.3">
      <c r="A506" s="36">
        <v>39903.271860309942</v>
      </c>
      <c r="B506" s="42">
        <v>44277</v>
      </c>
    </row>
    <row r="507" spans="1:2" x14ac:dyDescent="0.3">
      <c r="A507" s="36">
        <v>42118.546258501425</v>
      </c>
      <c r="B507" s="42">
        <v>44284</v>
      </c>
    </row>
    <row r="508" spans="1:2" x14ac:dyDescent="0.3">
      <c r="A508" s="36">
        <v>13512.749789219955</v>
      </c>
      <c r="B508" s="42">
        <v>44279</v>
      </c>
    </row>
    <row r="509" spans="1:2" x14ac:dyDescent="0.3">
      <c r="A509" s="36">
        <v>359144.00417195627</v>
      </c>
      <c r="B509" s="42">
        <v>44263</v>
      </c>
    </row>
    <row r="510" spans="1:2" x14ac:dyDescent="0.3">
      <c r="A510" s="36">
        <v>1734721.177961007</v>
      </c>
      <c r="B510" s="42">
        <v>44305</v>
      </c>
    </row>
    <row r="511" spans="1:2" x14ac:dyDescent="0.3">
      <c r="A511" s="36">
        <v>891792.71237919107</v>
      </c>
      <c r="B511" s="42">
        <v>44302</v>
      </c>
    </row>
    <row r="512" spans="1:2" x14ac:dyDescent="0.3">
      <c r="A512" s="36">
        <v>1134146.7053053405</v>
      </c>
      <c r="B512" s="42">
        <v>44301</v>
      </c>
    </row>
    <row r="513" spans="1:2" x14ac:dyDescent="0.3">
      <c r="A513" s="36">
        <v>1239832.9903908351</v>
      </c>
      <c r="B513" s="42">
        <v>44300</v>
      </c>
    </row>
    <row r="514" spans="1:2" x14ac:dyDescent="0.3">
      <c r="A514" s="36">
        <v>2088517.8636367207</v>
      </c>
      <c r="B514" s="42">
        <v>44274</v>
      </c>
    </row>
    <row r="515" spans="1:2" x14ac:dyDescent="0.3">
      <c r="A515" s="36">
        <v>601330.59926990082</v>
      </c>
      <c r="B515" s="42">
        <v>44273</v>
      </c>
    </row>
    <row r="516" spans="1:2" x14ac:dyDescent="0.3">
      <c r="A516" s="36">
        <v>2035877.3329093014</v>
      </c>
      <c r="B516" s="42">
        <v>44305</v>
      </c>
    </row>
    <row r="517" spans="1:2" x14ac:dyDescent="0.3">
      <c r="A517" s="36">
        <v>10586982.822527224</v>
      </c>
      <c r="B517" s="42">
        <v>44244</v>
      </c>
    </row>
    <row r="518" spans="1:2" x14ac:dyDescent="0.3">
      <c r="A518" s="36">
        <v>3213455.0365578663</v>
      </c>
      <c r="B518" s="42">
        <v>44274</v>
      </c>
    </row>
    <row r="519" spans="1:2" x14ac:dyDescent="0.3">
      <c r="A519" s="36">
        <v>1058643.7348361537</v>
      </c>
      <c r="B519" s="42">
        <v>44273</v>
      </c>
    </row>
    <row r="520" spans="1:2" x14ac:dyDescent="0.3">
      <c r="A520" s="36">
        <v>838151.863705519</v>
      </c>
      <c r="B520" s="42">
        <v>44305</v>
      </c>
    </row>
    <row r="521" spans="1:2" x14ac:dyDescent="0.3">
      <c r="A521" s="36">
        <v>1223739.5709436459</v>
      </c>
      <c r="B521" s="42">
        <v>44274</v>
      </c>
    </row>
    <row r="522" spans="1:2" x14ac:dyDescent="0.3">
      <c r="A522" s="36">
        <v>447503.49152449204</v>
      </c>
      <c r="B522" s="42">
        <v>44273</v>
      </c>
    </row>
    <row r="523" spans="1:2" x14ac:dyDescent="0.3">
      <c r="A523" s="36">
        <v>2032651.5749464212</v>
      </c>
      <c r="B523" s="42">
        <v>44244</v>
      </c>
    </row>
    <row r="524" spans="1:2" x14ac:dyDescent="0.3">
      <c r="A524" s="36">
        <v>361730.1835239029</v>
      </c>
      <c r="B524" s="42">
        <v>44305</v>
      </c>
    </row>
    <row r="525" spans="1:2" x14ac:dyDescent="0.3">
      <c r="A525" s="36">
        <v>519759.26565132756</v>
      </c>
      <c r="B525" s="42">
        <v>44274</v>
      </c>
    </row>
    <row r="526" spans="1:2" x14ac:dyDescent="0.3">
      <c r="A526" s="36">
        <v>178597.65883480775</v>
      </c>
      <c r="B526" s="42">
        <v>44273</v>
      </c>
    </row>
    <row r="527" spans="1:2" x14ac:dyDescent="0.3">
      <c r="A527" s="36">
        <v>604490.88898234372</v>
      </c>
      <c r="B527" s="42">
        <v>44277</v>
      </c>
    </row>
    <row r="528" spans="1:2" x14ac:dyDescent="0.3">
      <c r="A528" s="36">
        <v>51091.202618089461</v>
      </c>
      <c r="B528" s="42">
        <v>44249</v>
      </c>
    </row>
    <row r="529" spans="1:2" x14ac:dyDescent="0.3">
      <c r="A529" s="36">
        <v>388362.63099251798</v>
      </c>
      <c r="B529" s="42">
        <v>44246</v>
      </c>
    </row>
    <row r="530" spans="1:2" x14ac:dyDescent="0.3">
      <c r="A530" s="36">
        <v>616366.82286975719</v>
      </c>
      <c r="B530" s="42">
        <v>44245</v>
      </c>
    </row>
    <row r="531" spans="1:2" x14ac:dyDescent="0.3">
      <c r="A531" s="36">
        <v>49382.999434537385</v>
      </c>
      <c r="B531" s="42">
        <v>44244</v>
      </c>
    </row>
    <row r="532" spans="1:2" x14ac:dyDescent="0.3">
      <c r="A532" s="36">
        <v>1076104.9018764647</v>
      </c>
      <c r="B532" s="42">
        <v>44245</v>
      </c>
    </row>
    <row r="533" spans="1:2" x14ac:dyDescent="0.3">
      <c r="A533" s="36">
        <v>1082585.472248388</v>
      </c>
      <c r="B533" s="42">
        <v>44277</v>
      </c>
    </row>
    <row r="534" spans="1:2" x14ac:dyDescent="0.3">
      <c r="A534" s="36">
        <v>58837.29614248834</v>
      </c>
      <c r="B534" s="42">
        <v>44249</v>
      </c>
    </row>
    <row r="535" spans="1:2" x14ac:dyDescent="0.3">
      <c r="A535" s="36">
        <v>688709.63976571301</v>
      </c>
      <c r="B535" s="42">
        <v>44246</v>
      </c>
    </row>
    <row r="536" spans="1:2" x14ac:dyDescent="0.3">
      <c r="A536" s="36">
        <v>27941.555276419582</v>
      </c>
      <c r="B536" s="42">
        <v>44244</v>
      </c>
    </row>
    <row r="537" spans="1:2" x14ac:dyDescent="0.3">
      <c r="A537" s="36">
        <v>603730.65580412012</v>
      </c>
      <c r="B537" s="42">
        <v>44249</v>
      </c>
    </row>
    <row r="538" spans="1:2" x14ac:dyDescent="0.3">
      <c r="A538" s="36">
        <v>5288293.8378412481</v>
      </c>
      <c r="B538" s="42">
        <v>44246</v>
      </c>
    </row>
    <row r="539" spans="1:2" x14ac:dyDescent="0.3">
      <c r="A539" s="36">
        <v>7250667.6707232138</v>
      </c>
      <c r="B539" s="42">
        <v>44245</v>
      </c>
    </row>
    <row r="540" spans="1:2" x14ac:dyDescent="0.3">
      <c r="A540" s="36">
        <v>7230166.8546500914</v>
      </c>
      <c r="B540" s="42">
        <v>44277</v>
      </c>
    </row>
    <row r="541" spans="1:2" x14ac:dyDescent="0.3">
      <c r="A541" s="36">
        <v>10510.871048117533</v>
      </c>
      <c r="B541" s="42">
        <v>44231</v>
      </c>
    </row>
    <row r="542" spans="1:2" x14ac:dyDescent="0.3">
      <c r="A542" s="36">
        <v>1155736.0394164831</v>
      </c>
      <c r="B542" s="42">
        <v>44277</v>
      </c>
    </row>
    <row r="543" spans="1:2" x14ac:dyDescent="0.3">
      <c r="A543" s="36">
        <v>1190959.1793573219</v>
      </c>
      <c r="B543" s="42">
        <v>44245</v>
      </c>
    </row>
    <row r="544" spans="1:2" x14ac:dyDescent="0.3">
      <c r="A544" s="36">
        <v>792286.46939816372</v>
      </c>
      <c r="B544" s="42">
        <v>44246</v>
      </c>
    </row>
    <row r="545" spans="1:2" x14ac:dyDescent="0.3">
      <c r="A545" s="36">
        <v>335252.25735345221</v>
      </c>
      <c r="B545" s="42">
        <v>44280</v>
      </c>
    </row>
    <row r="546" spans="1:2" x14ac:dyDescent="0.3">
      <c r="A546" s="36">
        <v>807357.20085617085</v>
      </c>
      <c r="B546" s="42">
        <v>44279</v>
      </c>
    </row>
    <row r="547" spans="1:2" x14ac:dyDescent="0.3">
      <c r="A547" s="36">
        <v>155173.17950851264</v>
      </c>
      <c r="B547" s="42">
        <v>44278</v>
      </c>
    </row>
    <row r="548" spans="1:2" x14ac:dyDescent="0.3">
      <c r="A548" s="36">
        <v>3904645.5554534178</v>
      </c>
      <c r="B548" s="42">
        <v>44245</v>
      </c>
    </row>
    <row r="549" spans="1:2" x14ac:dyDescent="0.3">
      <c r="A549" s="36">
        <v>4193841.5269837091</v>
      </c>
      <c r="B549" s="42">
        <v>44249</v>
      </c>
    </row>
    <row r="550" spans="1:2" x14ac:dyDescent="0.3">
      <c r="A550" s="36">
        <v>6025556.2386468044</v>
      </c>
      <c r="B550" s="42">
        <v>44277</v>
      </c>
    </row>
    <row r="551" spans="1:2" x14ac:dyDescent="0.3">
      <c r="A551" s="36">
        <v>774910.38333757175</v>
      </c>
      <c r="B551" s="42">
        <v>44250</v>
      </c>
    </row>
    <row r="552" spans="1:2" x14ac:dyDescent="0.3">
      <c r="A552" s="36">
        <v>3521816.8402770553</v>
      </c>
      <c r="B552" s="42">
        <v>44246</v>
      </c>
    </row>
    <row r="553" spans="1:2" x14ac:dyDescent="0.3">
      <c r="A553" s="36">
        <v>5318262.3486380652</v>
      </c>
      <c r="B553" s="42">
        <v>44245</v>
      </c>
    </row>
    <row r="554" spans="1:2" x14ac:dyDescent="0.3">
      <c r="A554" s="36">
        <v>240635.61536740736</v>
      </c>
      <c r="B554" s="42">
        <v>44278</v>
      </c>
    </row>
    <row r="555" spans="1:2" x14ac:dyDescent="0.3">
      <c r="A555" s="36">
        <v>1219923.3265321986</v>
      </c>
      <c r="B555" s="42">
        <v>44280</v>
      </c>
    </row>
    <row r="556" spans="1:2" x14ac:dyDescent="0.3">
      <c r="A556" s="36">
        <v>1057677.5338504745</v>
      </c>
      <c r="B556" s="42">
        <v>44279</v>
      </c>
    </row>
    <row r="557" spans="1:2" x14ac:dyDescent="0.3">
      <c r="A557" s="36">
        <v>5365385.4590569101</v>
      </c>
      <c r="B557" s="42">
        <v>44249</v>
      </c>
    </row>
    <row r="558" spans="1:2" x14ac:dyDescent="0.3">
      <c r="A558" s="36">
        <v>3974549.4014049261</v>
      </c>
      <c r="B558" s="42">
        <v>44246</v>
      </c>
    </row>
    <row r="559" spans="1:2" x14ac:dyDescent="0.3">
      <c r="A559" s="36">
        <v>6694256.7021825826</v>
      </c>
      <c r="B559" s="42">
        <v>44277</v>
      </c>
    </row>
    <row r="560" spans="1:2" x14ac:dyDescent="0.3">
      <c r="A560" s="36">
        <v>2170116.2579002925</v>
      </c>
      <c r="B560" s="42">
        <v>44250</v>
      </c>
    </row>
    <row r="561" spans="1:2" x14ac:dyDescent="0.3">
      <c r="A561" s="36">
        <v>482761.62723342492</v>
      </c>
      <c r="B561" s="42">
        <v>44280</v>
      </c>
    </row>
    <row r="562" spans="1:2" x14ac:dyDescent="0.3">
      <c r="A562" s="36">
        <v>446355.33909333072</v>
      </c>
      <c r="B562" s="42">
        <v>44279</v>
      </c>
    </row>
    <row r="563" spans="1:2" x14ac:dyDescent="0.3">
      <c r="A563" s="36">
        <v>145775.03427937365</v>
      </c>
      <c r="B563" s="42">
        <v>44278</v>
      </c>
    </row>
    <row r="564" spans="1:2" x14ac:dyDescent="0.3">
      <c r="A564" s="36">
        <v>1933815.5419790978</v>
      </c>
      <c r="B564" s="42">
        <v>44249</v>
      </c>
    </row>
    <row r="565" spans="1:2" x14ac:dyDescent="0.3">
      <c r="A565" s="36">
        <v>1568455.0024343529</v>
      </c>
      <c r="B565" s="42">
        <v>44246</v>
      </c>
    </row>
    <row r="566" spans="1:2" x14ac:dyDescent="0.3">
      <c r="A566" s="36">
        <v>2570325.5305084484</v>
      </c>
      <c r="B566" s="42">
        <v>44277</v>
      </c>
    </row>
    <row r="567" spans="1:2" x14ac:dyDescent="0.3">
      <c r="A567" s="36">
        <v>802428.27363728092</v>
      </c>
      <c r="B567" s="42">
        <v>44250</v>
      </c>
    </row>
    <row r="568" spans="1:2" x14ac:dyDescent="0.3">
      <c r="A568" s="36">
        <v>2095887.0286530226</v>
      </c>
      <c r="B568" s="42">
        <v>44245</v>
      </c>
    </row>
    <row r="569" spans="1:2" x14ac:dyDescent="0.3">
      <c r="A569" s="36">
        <v>964794.84313580242</v>
      </c>
      <c r="B569" s="42">
        <v>44244</v>
      </c>
    </row>
    <row r="570" spans="1:2" x14ac:dyDescent="0.3">
      <c r="A570" s="36">
        <v>273840.37827931938</v>
      </c>
      <c r="B570" s="42">
        <v>44250</v>
      </c>
    </row>
    <row r="571" spans="1:2" x14ac:dyDescent="0.3">
      <c r="A571" s="36">
        <v>149466.16292215904</v>
      </c>
      <c r="B571" s="42">
        <v>44280</v>
      </c>
    </row>
    <row r="572" spans="1:2" x14ac:dyDescent="0.3">
      <c r="A572" s="36">
        <v>192180.18453085056</v>
      </c>
      <c r="B572" s="42">
        <v>44279</v>
      </c>
    </row>
    <row r="573" spans="1:2" x14ac:dyDescent="0.3">
      <c r="A573" s="36">
        <v>52023.82984364438</v>
      </c>
      <c r="B573" s="42">
        <v>44278</v>
      </c>
    </row>
    <row r="574" spans="1:2" x14ac:dyDescent="0.3">
      <c r="A574" s="36">
        <v>667418.99172952585</v>
      </c>
      <c r="B574" s="42">
        <v>44246</v>
      </c>
    </row>
    <row r="575" spans="1:2" x14ac:dyDescent="0.3">
      <c r="A575" s="36">
        <v>1080748.5887264749</v>
      </c>
      <c r="B575" s="42">
        <v>44277</v>
      </c>
    </row>
    <row r="576" spans="1:2" x14ac:dyDescent="0.3">
      <c r="A576" s="36">
        <v>760539.91619748797</v>
      </c>
      <c r="B576" s="42">
        <v>44249</v>
      </c>
    </row>
    <row r="577" spans="1:2" x14ac:dyDescent="0.3">
      <c r="A577" s="36">
        <v>870701.57376058085</v>
      </c>
      <c r="B577" s="42">
        <v>44245</v>
      </c>
    </row>
    <row r="578" spans="1:2" x14ac:dyDescent="0.3">
      <c r="A578" s="36">
        <v>6211148.5800000001</v>
      </c>
      <c r="B578" s="42">
        <v>44271</v>
      </c>
    </row>
    <row r="579" spans="1:2" x14ac:dyDescent="0.3">
      <c r="A579" s="36">
        <v>27771.54</v>
      </c>
      <c r="B579" s="42">
        <v>44271</v>
      </c>
    </row>
    <row r="580" spans="1:2" x14ac:dyDescent="0.3">
      <c r="A580" s="36">
        <v>923673.85</v>
      </c>
      <c r="B580" s="42">
        <v>44271</v>
      </c>
    </row>
    <row r="581" spans="1:2" x14ac:dyDescent="0.3">
      <c r="A581" s="36">
        <v>56667.39</v>
      </c>
      <c r="B581" s="42">
        <v>44295</v>
      </c>
    </row>
    <row r="582" spans="1:2" x14ac:dyDescent="0.3">
      <c r="A582" s="36">
        <v>222823.2</v>
      </c>
      <c r="B582" s="42">
        <v>44294</v>
      </c>
    </row>
    <row r="583" spans="1:2" x14ac:dyDescent="0.3">
      <c r="A583" s="36">
        <v>359331.47</v>
      </c>
      <c r="B583" s="42">
        <v>44291</v>
      </c>
    </row>
    <row r="584" spans="1:2" x14ac:dyDescent="0.3">
      <c r="A584" s="36">
        <v>468331.51</v>
      </c>
      <c r="B584" s="42">
        <v>44280</v>
      </c>
    </row>
    <row r="585" spans="1:2" x14ac:dyDescent="0.3">
      <c r="A585" s="36">
        <v>603360.26</v>
      </c>
      <c r="B585" s="42">
        <v>44274</v>
      </c>
    </row>
    <row r="586" spans="1:2" x14ac:dyDescent="0.3">
      <c r="A586" s="36">
        <v>103502.54</v>
      </c>
      <c r="B586" s="42">
        <v>44279</v>
      </c>
    </row>
    <row r="587" spans="1:2" x14ac:dyDescent="0.3">
      <c r="A587" s="36">
        <v>215947.92</v>
      </c>
      <c r="B587" s="42">
        <v>44278</v>
      </c>
    </row>
    <row r="588" spans="1:2" x14ac:dyDescent="0.3">
      <c r="A588" s="36">
        <v>618436.54</v>
      </c>
      <c r="B588" s="42">
        <v>44273</v>
      </c>
    </row>
    <row r="589" spans="1:2" x14ac:dyDescent="0.3">
      <c r="A589" s="36">
        <v>150220.89000000001</v>
      </c>
      <c r="B589" s="42">
        <v>44272</v>
      </c>
    </row>
    <row r="590" spans="1:2" x14ac:dyDescent="0.3">
      <c r="A590" s="36"/>
      <c r="B590" s="42"/>
    </row>
    <row r="591" spans="1:2" x14ac:dyDescent="0.3">
      <c r="A591" s="36"/>
      <c r="B591" s="42"/>
    </row>
    <row r="592" spans="1:2" x14ac:dyDescent="0.3">
      <c r="A592" s="36"/>
      <c r="B592" s="42"/>
    </row>
    <row r="593" spans="1:2" x14ac:dyDescent="0.3">
      <c r="A593" s="36"/>
      <c r="B593" s="42"/>
    </row>
    <row r="594" spans="1:2" x14ac:dyDescent="0.3">
      <c r="A594" s="36"/>
      <c r="B594" s="42"/>
    </row>
    <row r="595" spans="1:2" x14ac:dyDescent="0.3">
      <c r="A595" s="36"/>
      <c r="B595" s="42"/>
    </row>
    <row r="596" spans="1:2" x14ac:dyDescent="0.3">
      <c r="A596" s="36"/>
      <c r="B596" s="42"/>
    </row>
    <row r="597" spans="1:2" x14ac:dyDescent="0.3">
      <c r="A597" s="36"/>
      <c r="B597" s="42"/>
    </row>
    <row r="598" spans="1:2" x14ac:dyDescent="0.3">
      <c r="A598" s="36"/>
      <c r="B598" s="42"/>
    </row>
    <row r="599" spans="1:2" x14ac:dyDescent="0.3">
      <c r="A599" s="36"/>
      <c r="B599" s="42"/>
    </row>
    <row r="600" spans="1:2" x14ac:dyDescent="0.3">
      <c r="A600" s="36"/>
      <c r="B600" s="42"/>
    </row>
    <row r="601" spans="1:2" x14ac:dyDescent="0.3">
      <c r="A601" s="36"/>
      <c r="B601" s="42"/>
    </row>
    <row r="602" spans="1:2" x14ac:dyDescent="0.3">
      <c r="A602" s="36"/>
      <c r="B602" s="42"/>
    </row>
    <row r="603" spans="1:2" x14ac:dyDescent="0.3">
      <c r="A603" s="36"/>
      <c r="B603" s="42"/>
    </row>
    <row r="604" spans="1:2" x14ac:dyDescent="0.3">
      <c r="A604" s="36"/>
      <c r="B604" s="42"/>
    </row>
    <row r="605" spans="1:2" x14ac:dyDescent="0.3">
      <c r="A605" s="36"/>
      <c r="B605" s="42"/>
    </row>
    <row r="606" spans="1:2" x14ac:dyDescent="0.3">
      <c r="A606" s="36"/>
      <c r="B606" s="42"/>
    </row>
    <row r="607" spans="1:2" x14ac:dyDescent="0.3">
      <c r="A607" s="36"/>
      <c r="B607" s="42"/>
    </row>
    <row r="608" spans="1:2" x14ac:dyDescent="0.3">
      <c r="A608" s="36"/>
      <c r="B608" s="42"/>
    </row>
    <row r="609" spans="1:2" x14ac:dyDescent="0.3">
      <c r="A609" s="36"/>
      <c r="B609" s="42"/>
    </row>
    <row r="610" spans="1:2" x14ac:dyDescent="0.3">
      <c r="A610" s="36"/>
      <c r="B610" s="42"/>
    </row>
    <row r="611" spans="1:2" x14ac:dyDescent="0.3">
      <c r="A611" s="36"/>
      <c r="B611" s="42"/>
    </row>
    <row r="612" spans="1:2" x14ac:dyDescent="0.3">
      <c r="A612" s="36"/>
      <c r="B612" s="42"/>
    </row>
    <row r="613" spans="1:2" x14ac:dyDescent="0.3">
      <c r="A613" s="36"/>
      <c r="B613" s="42"/>
    </row>
    <row r="614" spans="1:2" x14ac:dyDescent="0.3">
      <c r="A614" s="36"/>
      <c r="B614" s="42"/>
    </row>
    <row r="615" spans="1:2" x14ac:dyDescent="0.3">
      <c r="A615" s="36"/>
      <c r="B615" s="42"/>
    </row>
    <row r="616" spans="1:2" x14ac:dyDescent="0.3">
      <c r="A616" s="36"/>
      <c r="B616" s="42"/>
    </row>
    <row r="617" spans="1:2" x14ac:dyDescent="0.3">
      <c r="A617" s="36"/>
      <c r="B617" s="42"/>
    </row>
    <row r="618" spans="1:2" x14ac:dyDescent="0.3">
      <c r="A618" s="36"/>
      <c r="B618" s="42"/>
    </row>
    <row r="619" spans="1:2" x14ac:dyDescent="0.3">
      <c r="A619" s="36"/>
      <c r="B619" s="42"/>
    </row>
    <row r="620" spans="1:2" x14ac:dyDescent="0.3">
      <c r="A620" s="36"/>
      <c r="B620" s="42"/>
    </row>
    <row r="621" spans="1:2" x14ac:dyDescent="0.3">
      <c r="A621" s="36"/>
      <c r="B621" s="42"/>
    </row>
    <row r="622" spans="1:2" x14ac:dyDescent="0.3">
      <c r="A622" s="36"/>
      <c r="B622" s="42"/>
    </row>
    <row r="623" spans="1:2" x14ac:dyDescent="0.3">
      <c r="A623" s="36"/>
      <c r="B623" s="42"/>
    </row>
    <row r="624" spans="1:2" x14ac:dyDescent="0.3">
      <c r="A624" s="36"/>
      <c r="B624" s="42"/>
    </row>
    <row r="625" spans="1:2" x14ac:dyDescent="0.3">
      <c r="A625" s="36"/>
      <c r="B625" s="42"/>
    </row>
    <row r="626" spans="1:2" x14ac:dyDescent="0.3">
      <c r="A626" s="36"/>
      <c r="B626" s="42"/>
    </row>
    <row r="627" spans="1:2" x14ac:dyDescent="0.3">
      <c r="A627" s="36"/>
      <c r="B627" s="42"/>
    </row>
    <row r="628" spans="1:2" x14ac:dyDescent="0.3">
      <c r="A628" s="36"/>
      <c r="B628" s="42"/>
    </row>
    <row r="629" spans="1:2" x14ac:dyDescent="0.3">
      <c r="A629" s="36"/>
      <c r="B629" s="42"/>
    </row>
    <row r="630" spans="1:2" x14ac:dyDescent="0.3">
      <c r="A630" s="36"/>
      <c r="B630" s="42"/>
    </row>
    <row r="631" spans="1:2" x14ac:dyDescent="0.3">
      <c r="A631" s="36"/>
      <c r="B631" s="42"/>
    </row>
    <row r="632" spans="1:2" x14ac:dyDescent="0.3">
      <c r="A632" s="36"/>
      <c r="B632" s="42"/>
    </row>
    <row r="633" spans="1:2" x14ac:dyDescent="0.3">
      <c r="A633" s="36"/>
      <c r="B633" s="42"/>
    </row>
    <row r="634" spans="1:2" x14ac:dyDescent="0.3">
      <c r="A634" s="36"/>
      <c r="B634" s="42"/>
    </row>
    <row r="635" spans="1:2" x14ac:dyDescent="0.3">
      <c r="A635" s="36"/>
      <c r="B635" s="42"/>
    </row>
    <row r="636" spans="1:2" x14ac:dyDescent="0.3">
      <c r="A636" s="36"/>
      <c r="B636" s="42"/>
    </row>
    <row r="637" spans="1:2" x14ac:dyDescent="0.3">
      <c r="A637" s="36"/>
      <c r="B637" s="42"/>
    </row>
    <row r="638" spans="1:2" x14ac:dyDescent="0.3">
      <c r="A638" s="36"/>
      <c r="B638" s="42"/>
    </row>
    <row r="639" spans="1:2" x14ac:dyDescent="0.3">
      <c r="A639" s="36"/>
      <c r="B639" s="42"/>
    </row>
    <row r="640" spans="1:2" x14ac:dyDescent="0.3">
      <c r="A640" s="36"/>
      <c r="B640" s="42"/>
    </row>
    <row r="641" spans="1:2" x14ac:dyDescent="0.3">
      <c r="A641" s="36"/>
      <c r="B641" s="42"/>
    </row>
    <row r="642" spans="1:2" x14ac:dyDescent="0.3">
      <c r="A642" s="36"/>
      <c r="B642" s="42"/>
    </row>
    <row r="643" spans="1:2" x14ac:dyDescent="0.3">
      <c r="A643" s="36"/>
      <c r="B643" s="42"/>
    </row>
    <row r="644" spans="1:2" x14ac:dyDescent="0.3">
      <c r="A644" s="36"/>
      <c r="B644" s="42"/>
    </row>
    <row r="645" spans="1:2" x14ac:dyDescent="0.3">
      <c r="A645" s="36"/>
      <c r="B645" s="42"/>
    </row>
    <row r="646" spans="1:2" x14ac:dyDescent="0.3">
      <c r="A646" s="36"/>
      <c r="B646" s="42"/>
    </row>
    <row r="647" spans="1:2" x14ac:dyDescent="0.3">
      <c r="A647" s="36"/>
      <c r="B647" s="42"/>
    </row>
    <row r="648" spans="1:2" x14ac:dyDescent="0.3">
      <c r="A648" s="36"/>
      <c r="B648" s="42"/>
    </row>
    <row r="649" spans="1:2" x14ac:dyDescent="0.3">
      <c r="A649" s="36"/>
      <c r="B649" s="42"/>
    </row>
    <row r="650" spans="1:2" x14ac:dyDescent="0.3">
      <c r="A650" s="36"/>
      <c r="B650" s="42"/>
    </row>
    <row r="651" spans="1:2" x14ac:dyDescent="0.3">
      <c r="A651" s="36"/>
      <c r="B651" s="42"/>
    </row>
    <row r="652" spans="1:2" x14ac:dyDescent="0.3">
      <c r="A652" s="36"/>
      <c r="B652" s="42"/>
    </row>
    <row r="653" spans="1:2" x14ac:dyDescent="0.3">
      <c r="A653" s="36"/>
      <c r="B653" s="42"/>
    </row>
    <row r="654" spans="1:2" x14ac:dyDescent="0.3">
      <c r="A654" s="36"/>
      <c r="B654" s="42"/>
    </row>
    <row r="655" spans="1:2" x14ac:dyDescent="0.3">
      <c r="A655" s="36"/>
      <c r="B655" s="42"/>
    </row>
    <row r="656" spans="1:2" x14ac:dyDescent="0.3">
      <c r="A656" s="36"/>
      <c r="B656" s="42"/>
    </row>
    <row r="657" spans="1:2" x14ac:dyDescent="0.3">
      <c r="A657" s="36"/>
      <c r="B657" s="42"/>
    </row>
    <row r="658" spans="1:2" x14ac:dyDescent="0.3">
      <c r="A658" s="36"/>
      <c r="B658" s="42"/>
    </row>
    <row r="659" spans="1:2" x14ac:dyDescent="0.3">
      <c r="A659" s="36"/>
      <c r="B659" s="42"/>
    </row>
    <row r="660" spans="1:2" x14ac:dyDescent="0.3">
      <c r="A660" s="36"/>
      <c r="B660" s="42"/>
    </row>
    <row r="661" spans="1:2" x14ac:dyDescent="0.3">
      <c r="A661" s="36"/>
      <c r="B661" s="42"/>
    </row>
    <row r="662" spans="1:2" x14ac:dyDescent="0.3">
      <c r="A662" s="36"/>
      <c r="B662" s="42"/>
    </row>
    <row r="663" spans="1:2" x14ac:dyDescent="0.3">
      <c r="A663" s="36"/>
      <c r="B663" s="42"/>
    </row>
    <row r="664" spans="1:2" x14ac:dyDescent="0.3">
      <c r="A664" s="36"/>
      <c r="B664" s="42"/>
    </row>
    <row r="665" spans="1:2" x14ac:dyDescent="0.3">
      <c r="A665" s="36"/>
      <c r="B665" s="42"/>
    </row>
    <row r="666" spans="1:2" x14ac:dyDescent="0.3">
      <c r="A666" s="36"/>
      <c r="B666" s="42"/>
    </row>
    <row r="667" spans="1:2" x14ac:dyDescent="0.3">
      <c r="A667" s="36"/>
      <c r="B667" s="42"/>
    </row>
    <row r="668" spans="1:2" x14ac:dyDescent="0.3">
      <c r="A668" s="36"/>
      <c r="B668" s="42"/>
    </row>
    <row r="669" spans="1:2" x14ac:dyDescent="0.3">
      <c r="A669" s="36"/>
      <c r="B669" s="42"/>
    </row>
    <row r="670" spans="1:2" x14ac:dyDescent="0.3">
      <c r="A670" s="36"/>
      <c r="B670" s="42"/>
    </row>
    <row r="671" spans="1:2" x14ac:dyDescent="0.3">
      <c r="A671" s="36"/>
      <c r="B671" s="42"/>
    </row>
    <row r="672" spans="1:2" x14ac:dyDescent="0.3">
      <c r="A672" s="36"/>
      <c r="B672" s="42"/>
    </row>
    <row r="673" spans="1:2" x14ac:dyDescent="0.3">
      <c r="A673" s="36"/>
      <c r="B673" s="42"/>
    </row>
    <row r="674" spans="1:2" x14ac:dyDescent="0.3">
      <c r="A674" s="36"/>
      <c r="B674" s="42"/>
    </row>
    <row r="675" spans="1:2" x14ac:dyDescent="0.3">
      <c r="A675" s="36"/>
      <c r="B675" s="42"/>
    </row>
    <row r="676" spans="1:2" x14ac:dyDescent="0.3">
      <c r="A676" s="36"/>
      <c r="B676" s="42"/>
    </row>
    <row r="677" spans="1:2" x14ac:dyDescent="0.3">
      <c r="A677" s="36"/>
      <c r="B677" s="42"/>
    </row>
    <row r="678" spans="1:2" x14ac:dyDescent="0.3">
      <c r="A678" s="36"/>
      <c r="B678" s="42"/>
    </row>
    <row r="679" spans="1:2" x14ac:dyDescent="0.3">
      <c r="A679" s="36"/>
      <c r="B679" s="42"/>
    </row>
    <row r="680" spans="1:2" x14ac:dyDescent="0.3">
      <c r="A680" s="36"/>
      <c r="B680" s="42"/>
    </row>
    <row r="681" spans="1:2" x14ac:dyDescent="0.3">
      <c r="A681" s="36"/>
      <c r="B681" s="42"/>
    </row>
    <row r="682" spans="1:2" x14ac:dyDescent="0.3">
      <c r="A682" s="36"/>
      <c r="B682" s="42"/>
    </row>
    <row r="683" spans="1:2" x14ac:dyDescent="0.3">
      <c r="A683" s="36"/>
      <c r="B683" s="42"/>
    </row>
    <row r="684" spans="1:2" x14ac:dyDescent="0.3">
      <c r="A684" s="36"/>
      <c r="B684" s="42"/>
    </row>
    <row r="685" spans="1:2" x14ac:dyDescent="0.3">
      <c r="A685" s="36"/>
      <c r="B685" s="42"/>
    </row>
    <row r="686" spans="1:2" x14ac:dyDescent="0.3">
      <c r="A686" s="36"/>
      <c r="B686" s="42"/>
    </row>
    <row r="687" spans="1:2" x14ac:dyDescent="0.3">
      <c r="A687" s="36"/>
      <c r="B687" s="42"/>
    </row>
    <row r="688" spans="1:2" x14ac:dyDescent="0.3">
      <c r="A688" s="36"/>
      <c r="B688" s="42"/>
    </row>
    <row r="689" spans="1:2" x14ac:dyDescent="0.3">
      <c r="A689" s="36"/>
      <c r="B689" s="42"/>
    </row>
    <row r="690" spans="1:2" x14ac:dyDescent="0.3">
      <c r="A690" s="36"/>
      <c r="B690" s="42"/>
    </row>
    <row r="691" spans="1:2" x14ac:dyDescent="0.3">
      <c r="A691" s="36"/>
      <c r="B691" s="42"/>
    </row>
    <row r="692" spans="1:2" x14ac:dyDescent="0.3">
      <c r="A692" s="36"/>
      <c r="B692" s="42"/>
    </row>
    <row r="693" spans="1:2" x14ac:dyDescent="0.3">
      <c r="A693" s="36"/>
      <c r="B693" s="42"/>
    </row>
    <row r="694" spans="1:2" x14ac:dyDescent="0.3">
      <c r="A694" s="36"/>
      <c r="B694" s="42"/>
    </row>
    <row r="695" spans="1:2" x14ac:dyDescent="0.3">
      <c r="A695" s="36"/>
      <c r="B695" s="42"/>
    </row>
    <row r="696" spans="1:2" x14ac:dyDescent="0.3">
      <c r="A696" s="36"/>
      <c r="B696" s="42"/>
    </row>
    <row r="697" spans="1:2" x14ac:dyDescent="0.3">
      <c r="A697" s="36"/>
      <c r="B697" s="42"/>
    </row>
    <row r="698" spans="1:2" x14ac:dyDescent="0.3">
      <c r="A698" s="36"/>
      <c r="B698" s="42"/>
    </row>
    <row r="699" spans="1:2" x14ac:dyDescent="0.3">
      <c r="A699" s="36"/>
      <c r="B699" s="42"/>
    </row>
    <row r="700" spans="1:2" x14ac:dyDescent="0.3">
      <c r="A700" s="36"/>
      <c r="B700" s="42"/>
    </row>
    <row r="701" spans="1:2" x14ac:dyDescent="0.3">
      <c r="A701" s="36"/>
      <c r="B701" s="42"/>
    </row>
    <row r="702" spans="1:2" x14ac:dyDescent="0.3">
      <c r="A702" s="36"/>
      <c r="B702" s="42"/>
    </row>
    <row r="703" spans="1:2" x14ac:dyDescent="0.3">
      <c r="A703" s="36"/>
      <c r="B703" s="42"/>
    </row>
    <row r="704" spans="1:2" x14ac:dyDescent="0.3">
      <c r="A704" s="36"/>
      <c r="B704" s="42"/>
    </row>
    <row r="705" spans="1:2" x14ac:dyDescent="0.3">
      <c r="A705" s="36"/>
      <c r="B705" s="42"/>
    </row>
    <row r="706" spans="1:2" x14ac:dyDescent="0.3">
      <c r="A706" s="36"/>
      <c r="B706" s="42"/>
    </row>
    <row r="707" spans="1:2" x14ac:dyDescent="0.3">
      <c r="A707" s="36"/>
      <c r="B707" s="42"/>
    </row>
    <row r="708" spans="1:2" x14ac:dyDescent="0.3">
      <c r="A708" s="36"/>
      <c r="B708" s="42"/>
    </row>
    <row r="709" spans="1:2" x14ac:dyDescent="0.3">
      <c r="A709" s="36"/>
      <c r="B709" s="42"/>
    </row>
    <row r="710" spans="1:2" x14ac:dyDescent="0.3">
      <c r="A710" s="36"/>
      <c r="B710" s="42"/>
    </row>
    <row r="711" spans="1:2" x14ac:dyDescent="0.3">
      <c r="A711" s="36"/>
      <c r="B711" s="42"/>
    </row>
    <row r="712" spans="1:2" x14ac:dyDescent="0.3">
      <c r="A712" s="36"/>
      <c r="B712" s="42"/>
    </row>
    <row r="713" spans="1:2" x14ac:dyDescent="0.3">
      <c r="A713" s="36"/>
      <c r="B713" s="42"/>
    </row>
    <row r="714" spans="1:2" x14ac:dyDescent="0.3">
      <c r="A714" s="36"/>
      <c r="B714" s="42"/>
    </row>
    <row r="715" spans="1:2" x14ac:dyDescent="0.3">
      <c r="A715" s="36"/>
      <c r="B715" s="42"/>
    </row>
    <row r="716" spans="1:2" x14ac:dyDescent="0.3">
      <c r="A716" s="36"/>
      <c r="B716" s="42"/>
    </row>
    <row r="717" spans="1:2" x14ac:dyDescent="0.3">
      <c r="A717" s="36"/>
      <c r="B717" s="42"/>
    </row>
    <row r="718" spans="1:2" x14ac:dyDescent="0.3">
      <c r="A718" s="36"/>
      <c r="B718" s="42"/>
    </row>
    <row r="719" spans="1:2" x14ac:dyDescent="0.3">
      <c r="A719" s="36"/>
      <c r="B719" s="42"/>
    </row>
    <row r="720" spans="1:2" x14ac:dyDescent="0.3">
      <c r="A720" s="36"/>
      <c r="B720" s="42"/>
    </row>
    <row r="721" spans="1:2" x14ac:dyDescent="0.3">
      <c r="A721" s="36"/>
      <c r="B721" s="42"/>
    </row>
    <row r="722" spans="1:2" x14ac:dyDescent="0.3">
      <c r="A722" s="36"/>
      <c r="B722" s="42"/>
    </row>
    <row r="723" spans="1:2" x14ac:dyDescent="0.3">
      <c r="A723" s="36"/>
      <c r="B723" s="42"/>
    </row>
    <row r="724" spans="1:2" x14ac:dyDescent="0.3">
      <c r="A724" s="36"/>
      <c r="B724" s="42"/>
    </row>
    <row r="725" spans="1:2" x14ac:dyDescent="0.3">
      <c r="A725" s="36"/>
      <c r="B725" s="42"/>
    </row>
    <row r="726" spans="1:2" x14ac:dyDescent="0.3">
      <c r="A726" s="36"/>
      <c r="B726" s="42"/>
    </row>
    <row r="727" spans="1:2" x14ac:dyDescent="0.3">
      <c r="A727" s="36"/>
      <c r="B727" s="42"/>
    </row>
    <row r="728" spans="1:2" x14ac:dyDescent="0.3">
      <c r="A728" s="36"/>
      <c r="B728" s="42"/>
    </row>
    <row r="729" spans="1:2" x14ac:dyDescent="0.3">
      <c r="A729" s="36"/>
      <c r="B729" s="42"/>
    </row>
    <row r="730" spans="1:2" x14ac:dyDescent="0.3">
      <c r="A730" s="36"/>
      <c r="B730" s="42"/>
    </row>
    <row r="731" spans="1:2" x14ac:dyDescent="0.3">
      <c r="A731" s="36"/>
      <c r="B731" s="42"/>
    </row>
    <row r="732" spans="1:2" x14ac:dyDescent="0.3">
      <c r="A732" s="36"/>
      <c r="B732" s="42"/>
    </row>
    <row r="733" spans="1:2" x14ac:dyDescent="0.3">
      <c r="A733" s="36"/>
      <c r="B733" s="42"/>
    </row>
    <row r="734" spans="1:2" x14ac:dyDescent="0.3">
      <c r="A734" s="36"/>
      <c r="B734" s="42"/>
    </row>
    <row r="735" spans="1:2" x14ac:dyDescent="0.3">
      <c r="A735" s="36"/>
      <c r="B735" s="42"/>
    </row>
    <row r="736" spans="1:2" x14ac:dyDescent="0.3">
      <c r="A736" s="36"/>
      <c r="B736" s="42"/>
    </row>
    <row r="737" spans="1:2" x14ac:dyDescent="0.3">
      <c r="A737" s="36"/>
      <c r="B737" s="42"/>
    </row>
    <row r="738" spans="1:2" x14ac:dyDescent="0.3">
      <c r="A738" s="36"/>
      <c r="B738" s="42"/>
    </row>
    <row r="739" spans="1:2" x14ac:dyDescent="0.3">
      <c r="A739" s="36"/>
      <c r="B739" s="42"/>
    </row>
    <row r="740" spans="1:2" x14ac:dyDescent="0.3">
      <c r="A740" s="36"/>
      <c r="B740" s="42"/>
    </row>
    <row r="741" spans="1:2" x14ac:dyDescent="0.3">
      <c r="A741" s="36"/>
      <c r="B741" s="42"/>
    </row>
    <row r="742" spans="1:2" x14ac:dyDescent="0.3">
      <c r="A742" s="36"/>
      <c r="B742" s="42"/>
    </row>
    <row r="743" spans="1:2" x14ac:dyDescent="0.3">
      <c r="A743" s="36"/>
      <c r="B743" s="42"/>
    </row>
    <row r="744" spans="1:2" x14ac:dyDescent="0.3">
      <c r="A744" s="36"/>
      <c r="B744" s="42"/>
    </row>
    <row r="745" spans="1:2" x14ac:dyDescent="0.3">
      <c r="A745" s="36"/>
      <c r="B745" s="42"/>
    </row>
    <row r="746" spans="1:2" x14ac:dyDescent="0.3">
      <c r="A746" s="36"/>
      <c r="B746" s="42"/>
    </row>
    <row r="747" spans="1:2" x14ac:dyDescent="0.3">
      <c r="A747" s="36"/>
      <c r="B747" s="42"/>
    </row>
    <row r="748" spans="1:2" x14ac:dyDescent="0.3">
      <c r="A748" s="36"/>
      <c r="B748" s="42"/>
    </row>
    <row r="749" spans="1:2" x14ac:dyDescent="0.3">
      <c r="A749" s="36"/>
      <c r="B749" s="42"/>
    </row>
    <row r="750" spans="1:2" x14ac:dyDescent="0.3">
      <c r="A750" s="36"/>
      <c r="B750" s="42"/>
    </row>
    <row r="751" spans="1:2" x14ac:dyDescent="0.3">
      <c r="A751" s="36"/>
      <c r="B751" s="42"/>
    </row>
    <row r="752" spans="1:2" x14ac:dyDescent="0.3">
      <c r="A752" s="36"/>
      <c r="B752" s="42"/>
    </row>
    <row r="753" spans="1:2" x14ac:dyDescent="0.3">
      <c r="A753" s="36"/>
      <c r="B753" s="42"/>
    </row>
    <row r="754" spans="1:2" x14ac:dyDescent="0.3">
      <c r="A754" s="36"/>
      <c r="B754" s="42"/>
    </row>
    <row r="755" spans="1:2" x14ac:dyDescent="0.3">
      <c r="A755" s="36"/>
      <c r="B755" s="42"/>
    </row>
    <row r="756" spans="1:2" x14ac:dyDescent="0.3">
      <c r="A756" s="36"/>
      <c r="B756" s="42"/>
    </row>
    <row r="757" spans="1:2" x14ac:dyDescent="0.3">
      <c r="A757" s="36"/>
      <c r="B757" s="42"/>
    </row>
    <row r="758" spans="1:2" x14ac:dyDescent="0.3">
      <c r="A758" s="36"/>
      <c r="B758" s="42"/>
    </row>
    <row r="759" spans="1:2" x14ac:dyDescent="0.3">
      <c r="A759" s="36"/>
      <c r="B759" s="42"/>
    </row>
    <row r="760" spans="1:2" x14ac:dyDescent="0.3">
      <c r="A760" s="36"/>
      <c r="B760" s="42"/>
    </row>
    <row r="761" spans="1:2" x14ac:dyDescent="0.3">
      <c r="A761" s="36"/>
      <c r="B761" s="42"/>
    </row>
    <row r="762" spans="1:2" x14ac:dyDescent="0.3">
      <c r="A762" s="36"/>
      <c r="B762" s="42"/>
    </row>
    <row r="763" spans="1:2" x14ac:dyDescent="0.3">
      <c r="A763" s="36"/>
      <c r="B763" s="42"/>
    </row>
    <row r="764" spans="1:2" x14ac:dyDescent="0.3">
      <c r="A764" s="36"/>
      <c r="B764" s="42"/>
    </row>
    <row r="765" spans="1:2" x14ac:dyDescent="0.3">
      <c r="A765" s="36"/>
      <c r="B765" s="42"/>
    </row>
    <row r="766" spans="1:2" x14ac:dyDescent="0.3">
      <c r="A766" s="36"/>
      <c r="B766" s="42"/>
    </row>
    <row r="767" spans="1:2" x14ac:dyDescent="0.3">
      <c r="A767" s="36"/>
      <c r="B767" s="42"/>
    </row>
    <row r="768" spans="1:2" x14ac:dyDescent="0.3">
      <c r="A768" s="36"/>
      <c r="B768" s="42"/>
    </row>
    <row r="769" spans="1:2" x14ac:dyDescent="0.3">
      <c r="A769" s="36"/>
      <c r="B769" s="42"/>
    </row>
    <row r="770" spans="1:2" x14ac:dyDescent="0.3">
      <c r="A770" s="36"/>
      <c r="B770" s="42"/>
    </row>
    <row r="771" spans="1:2" x14ac:dyDescent="0.3">
      <c r="A771" s="36"/>
      <c r="B771" s="42"/>
    </row>
    <row r="772" spans="1:2" x14ac:dyDescent="0.3">
      <c r="A772" s="36"/>
      <c r="B772" s="42"/>
    </row>
    <row r="773" spans="1:2" x14ac:dyDescent="0.3">
      <c r="A773" s="36"/>
      <c r="B773" s="42"/>
    </row>
    <row r="774" spans="1:2" x14ac:dyDescent="0.3">
      <c r="A774" s="36"/>
      <c r="B774" s="42"/>
    </row>
    <row r="775" spans="1:2" x14ac:dyDescent="0.3">
      <c r="A775" s="36"/>
      <c r="B775" s="42"/>
    </row>
    <row r="776" spans="1:2" x14ac:dyDescent="0.3">
      <c r="A776" s="36"/>
      <c r="B776" s="42"/>
    </row>
    <row r="777" spans="1:2" x14ac:dyDescent="0.3">
      <c r="A777" s="36"/>
      <c r="B777" s="42"/>
    </row>
    <row r="778" spans="1:2" x14ac:dyDescent="0.3">
      <c r="A778" s="36"/>
      <c r="B778" s="42"/>
    </row>
    <row r="779" spans="1:2" x14ac:dyDescent="0.3">
      <c r="A779" s="36"/>
      <c r="B779" s="42"/>
    </row>
    <row r="780" spans="1:2" x14ac:dyDescent="0.3">
      <c r="A780" s="36"/>
      <c r="B780" s="42"/>
    </row>
    <row r="781" spans="1:2" x14ac:dyDescent="0.3">
      <c r="A781" s="36"/>
      <c r="B781" s="42"/>
    </row>
    <row r="782" spans="1:2" x14ac:dyDescent="0.3">
      <c r="A782" s="36"/>
      <c r="B782" s="42"/>
    </row>
    <row r="783" spans="1:2" x14ac:dyDescent="0.3">
      <c r="A783" s="36"/>
      <c r="B783" s="42"/>
    </row>
    <row r="784" spans="1:2" x14ac:dyDescent="0.3">
      <c r="A784" s="36"/>
      <c r="B784" s="42"/>
    </row>
    <row r="785" spans="1:2" x14ac:dyDescent="0.3">
      <c r="A785" s="36"/>
      <c r="B785" s="42"/>
    </row>
    <row r="786" spans="1:2" x14ac:dyDescent="0.3">
      <c r="A786" s="36"/>
      <c r="B786" s="42"/>
    </row>
    <row r="787" spans="1:2" x14ac:dyDescent="0.3">
      <c r="A787" s="36"/>
      <c r="B787" s="42"/>
    </row>
    <row r="788" spans="1:2" x14ac:dyDescent="0.3">
      <c r="A788" s="36"/>
      <c r="B788" s="42"/>
    </row>
    <row r="789" spans="1:2" x14ac:dyDescent="0.3">
      <c r="A789" s="36"/>
      <c r="B789" s="42"/>
    </row>
    <row r="790" spans="1:2" x14ac:dyDescent="0.3">
      <c r="A790" s="36"/>
      <c r="B790" s="42"/>
    </row>
    <row r="791" spans="1:2" x14ac:dyDescent="0.3">
      <c r="A791" s="36"/>
      <c r="B791" s="42"/>
    </row>
    <row r="792" spans="1:2" x14ac:dyDescent="0.3">
      <c r="A792" s="36"/>
      <c r="B792" s="42"/>
    </row>
    <row r="793" spans="1:2" x14ac:dyDescent="0.3">
      <c r="A793" s="36"/>
      <c r="B793" s="42"/>
    </row>
    <row r="794" spans="1:2" x14ac:dyDescent="0.3">
      <c r="A794" s="36"/>
      <c r="B794" s="42"/>
    </row>
    <row r="795" spans="1:2" x14ac:dyDescent="0.3">
      <c r="A795" s="36"/>
      <c r="B795" s="42"/>
    </row>
    <row r="796" spans="1:2" x14ac:dyDescent="0.3">
      <c r="A796" s="36"/>
      <c r="B796" s="42"/>
    </row>
    <row r="797" spans="1:2" x14ac:dyDescent="0.3">
      <c r="A797" s="36"/>
      <c r="B797" s="42"/>
    </row>
    <row r="798" spans="1:2" x14ac:dyDescent="0.3">
      <c r="A798" s="36"/>
      <c r="B798" s="42"/>
    </row>
    <row r="799" spans="1:2" x14ac:dyDescent="0.3">
      <c r="A799" s="36"/>
      <c r="B799" s="42"/>
    </row>
    <row r="800" spans="1:2" x14ac:dyDescent="0.3">
      <c r="A800" s="36"/>
      <c r="B800" s="42"/>
    </row>
    <row r="801" spans="1:2" x14ac:dyDescent="0.3">
      <c r="A801" s="36"/>
      <c r="B801" s="42"/>
    </row>
    <row r="802" spans="1:2" x14ac:dyDescent="0.3">
      <c r="A802" s="36"/>
      <c r="B802" s="42"/>
    </row>
    <row r="803" spans="1:2" x14ac:dyDescent="0.3">
      <c r="A803" s="36"/>
      <c r="B803" s="42"/>
    </row>
    <row r="804" spans="1:2" x14ac:dyDescent="0.3">
      <c r="A804" s="36"/>
      <c r="B804" s="42"/>
    </row>
    <row r="805" spans="1:2" x14ac:dyDescent="0.3">
      <c r="A805" s="36"/>
      <c r="B805" s="42"/>
    </row>
    <row r="806" spans="1:2" x14ac:dyDescent="0.3">
      <c r="A806" s="36"/>
      <c r="B806" s="42"/>
    </row>
    <row r="807" spans="1:2" x14ac:dyDescent="0.3">
      <c r="A807" s="36"/>
      <c r="B807" s="42"/>
    </row>
    <row r="808" spans="1:2" x14ac:dyDescent="0.3">
      <c r="A808" s="36"/>
      <c r="B808" s="42"/>
    </row>
    <row r="809" spans="1:2" x14ac:dyDescent="0.3">
      <c r="A809" s="36"/>
      <c r="B809" s="42"/>
    </row>
    <row r="810" spans="1:2" x14ac:dyDescent="0.3">
      <c r="A810" s="36"/>
      <c r="B810" s="42"/>
    </row>
    <row r="811" spans="1:2" x14ac:dyDescent="0.3">
      <c r="A811" s="36"/>
      <c r="B811" s="42"/>
    </row>
    <row r="812" spans="1:2" x14ac:dyDescent="0.3">
      <c r="A812" s="36"/>
      <c r="B812" s="42"/>
    </row>
    <row r="813" spans="1:2" x14ac:dyDescent="0.3">
      <c r="A813" s="36"/>
      <c r="B813" s="42"/>
    </row>
    <row r="814" spans="1:2" x14ac:dyDescent="0.3">
      <c r="A814" s="36"/>
      <c r="B814" s="42"/>
    </row>
    <row r="815" spans="1:2" x14ac:dyDescent="0.3">
      <c r="A815" s="36"/>
      <c r="B815" s="42"/>
    </row>
    <row r="816" spans="1:2" x14ac:dyDescent="0.3">
      <c r="A816" s="36"/>
      <c r="B816" s="42"/>
    </row>
    <row r="817" spans="1:2" x14ac:dyDescent="0.3">
      <c r="A817" s="36"/>
      <c r="B817" s="42"/>
    </row>
    <row r="818" spans="1:2" x14ac:dyDescent="0.3">
      <c r="A818" s="36"/>
      <c r="B818" s="42"/>
    </row>
    <row r="819" spans="1:2" x14ac:dyDescent="0.3">
      <c r="A819" s="36"/>
      <c r="B819" s="42"/>
    </row>
    <row r="820" spans="1:2" x14ac:dyDescent="0.3">
      <c r="A820" s="36"/>
      <c r="B820" s="42"/>
    </row>
    <row r="821" spans="1:2" x14ac:dyDescent="0.3">
      <c r="A821" s="36"/>
      <c r="B821" s="42"/>
    </row>
    <row r="822" spans="1:2" x14ac:dyDescent="0.3">
      <c r="A822" s="36"/>
      <c r="B822" s="42"/>
    </row>
    <row r="823" spans="1:2" x14ac:dyDescent="0.3">
      <c r="A823" s="36"/>
      <c r="B823" s="42"/>
    </row>
    <row r="824" spans="1:2" x14ac:dyDescent="0.3">
      <c r="A824" s="36"/>
      <c r="B824" s="42"/>
    </row>
    <row r="825" spans="1:2" x14ac:dyDescent="0.3">
      <c r="A825" s="36"/>
      <c r="B825" s="42"/>
    </row>
    <row r="826" spans="1:2" x14ac:dyDescent="0.3">
      <c r="A826" s="36"/>
      <c r="B826" s="42"/>
    </row>
    <row r="827" spans="1:2" x14ac:dyDescent="0.3">
      <c r="A827" s="36"/>
      <c r="B827" s="42"/>
    </row>
    <row r="828" spans="1:2" x14ac:dyDescent="0.3">
      <c r="A828" s="36"/>
      <c r="B828" s="42"/>
    </row>
    <row r="829" spans="1:2" x14ac:dyDescent="0.3">
      <c r="A829" s="36"/>
      <c r="B829" s="42"/>
    </row>
    <row r="830" spans="1:2" x14ac:dyDescent="0.3">
      <c r="A830" s="36"/>
      <c r="B830" s="42"/>
    </row>
    <row r="831" spans="1:2" x14ac:dyDescent="0.3">
      <c r="A831" s="36"/>
      <c r="B831" s="42"/>
    </row>
    <row r="832" spans="1:2" x14ac:dyDescent="0.3">
      <c r="A832" s="36"/>
      <c r="B832" s="42"/>
    </row>
    <row r="833" spans="1:2" x14ac:dyDescent="0.3">
      <c r="A833" s="36"/>
      <c r="B833" s="42"/>
    </row>
    <row r="834" spans="1:2" x14ac:dyDescent="0.3">
      <c r="A834" s="36"/>
      <c r="B834" s="42"/>
    </row>
    <row r="835" spans="1:2" x14ac:dyDescent="0.3">
      <c r="A835" s="36"/>
      <c r="B835" s="42"/>
    </row>
    <row r="836" spans="1:2" x14ac:dyDescent="0.3">
      <c r="A836" s="36"/>
      <c r="B836" s="42"/>
    </row>
    <row r="837" spans="1:2" x14ac:dyDescent="0.3">
      <c r="A837" s="36"/>
    </row>
    <row r="838" spans="1:2" x14ac:dyDescent="0.3">
      <c r="A838" s="36"/>
    </row>
    <row r="839" spans="1:2" x14ac:dyDescent="0.3">
      <c r="A839" s="36"/>
    </row>
    <row r="840" spans="1:2" x14ac:dyDescent="0.3">
      <c r="A840" s="36"/>
    </row>
    <row r="841" spans="1:2" x14ac:dyDescent="0.3">
      <c r="A841" s="36"/>
    </row>
    <row r="842" spans="1:2" x14ac:dyDescent="0.3">
      <c r="A842" s="36"/>
    </row>
    <row r="843" spans="1:2" x14ac:dyDescent="0.3">
      <c r="A843" s="36"/>
    </row>
    <row r="844" spans="1:2" x14ac:dyDescent="0.3">
      <c r="A844" s="36"/>
    </row>
    <row r="845" spans="1:2" x14ac:dyDescent="0.3">
      <c r="A845" s="36"/>
    </row>
    <row r="846" spans="1:2" x14ac:dyDescent="0.3">
      <c r="A846" s="36"/>
    </row>
    <row r="847" spans="1:2" x14ac:dyDescent="0.3">
      <c r="A847" s="36"/>
    </row>
    <row r="848" spans="1:2" x14ac:dyDescent="0.3">
      <c r="A848" s="36"/>
    </row>
    <row r="849" spans="1:1" x14ac:dyDescent="0.3">
      <c r="A849" s="36"/>
    </row>
    <row r="850" spans="1:1" x14ac:dyDescent="0.3">
      <c r="A850" s="36"/>
    </row>
    <row r="851" spans="1:1" x14ac:dyDescent="0.3">
      <c r="A851" s="36"/>
    </row>
    <row r="852" spans="1:1" x14ac:dyDescent="0.3">
      <c r="A852" s="36"/>
    </row>
    <row r="853" spans="1:1" x14ac:dyDescent="0.3">
      <c r="A853" s="36"/>
    </row>
    <row r="854" spans="1:1" x14ac:dyDescent="0.3">
      <c r="A854" s="36"/>
    </row>
    <row r="855" spans="1:1" x14ac:dyDescent="0.3">
      <c r="A855" s="36"/>
    </row>
    <row r="856" spans="1:1" x14ac:dyDescent="0.3">
      <c r="A856" s="36"/>
    </row>
    <row r="857" spans="1:1" x14ac:dyDescent="0.3">
      <c r="A857" s="36"/>
    </row>
    <row r="858" spans="1:1" x14ac:dyDescent="0.3">
      <c r="A858" s="36"/>
    </row>
    <row r="859" spans="1:1" x14ac:dyDescent="0.3">
      <c r="A859" s="36"/>
    </row>
    <row r="860" spans="1:1" x14ac:dyDescent="0.3">
      <c r="A860" s="36"/>
    </row>
    <row r="861" spans="1:1" x14ac:dyDescent="0.3">
      <c r="A861" s="36"/>
    </row>
    <row r="862" spans="1:1" x14ac:dyDescent="0.3">
      <c r="A862" s="36"/>
    </row>
    <row r="863" spans="1:1" x14ac:dyDescent="0.3">
      <c r="A863" s="36"/>
    </row>
    <row r="864" spans="1:1" x14ac:dyDescent="0.3">
      <c r="A864" s="36"/>
    </row>
    <row r="865" spans="1:1" x14ac:dyDescent="0.3">
      <c r="A865" s="36"/>
    </row>
    <row r="866" spans="1:1" x14ac:dyDescent="0.3">
      <c r="A866" s="36"/>
    </row>
    <row r="867" spans="1:1" x14ac:dyDescent="0.3">
      <c r="A867" s="36"/>
    </row>
    <row r="868" spans="1:1" x14ac:dyDescent="0.3">
      <c r="A868" s="36"/>
    </row>
    <row r="869" spans="1:1" x14ac:dyDescent="0.3">
      <c r="A869" s="36"/>
    </row>
    <row r="870" spans="1:1" x14ac:dyDescent="0.3">
      <c r="A870" s="36"/>
    </row>
    <row r="871" spans="1:1" x14ac:dyDescent="0.3">
      <c r="A871" s="36"/>
    </row>
    <row r="872" spans="1:1" x14ac:dyDescent="0.3">
      <c r="A872" s="36"/>
    </row>
    <row r="873" spans="1:1" x14ac:dyDescent="0.3">
      <c r="A873" s="36"/>
    </row>
    <row r="874" spans="1:1" x14ac:dyDescent="0.3">
      <c r="A874" s="36"/>
    </row>
    <row r="875" spans="1:1" x14ac:dyDescent="0.3">
      <c r="A875" s="36"/>
    </row>
    <row r="876" spans="1:1" x14ac:dyDescent="0.3">
      <c r="A876" s="36"/>
    </row>
    <row r="877" spans="1:1" x14ac:dyDescent="0.3">
      <c r="A877" s="36"/>
    </row>
    <row r="878" spans="1:1" x14ac:dyDescent="0.3">
      <c r="A878" s="36"/>
    </row>
    <row r="879" spans="1:1" x14ac:dyDescent="0.3">
      <c r="A879" s="36"/>
    </row>
    <row r="880" spans="1:1" x14ac:dyDescent="0.3">
      <c r="A880" s="36"/>
    </row>
    <row r="881" spans="1:1" x14ac:dyDescent="0.3">
      <c r="A881" s="36"/>
    </row>
    <row r="882" spans="1:1" x14ac:dyDescent="0.3">
      <c r="A882" s="36"/>
    </row>
    <row r="883" spans="1:1" x14ac:dyDescent="0.3">
      <c r="A883" s="36"/>
    </row>
    <row r="884" spans="1:1" x14ac:dyDescent="0.3">
      <c r="A884" s="36"/>
    </row>
  </sheetData>
  <autoFilter ref="A1:B1" xr:uid="{00000000-0009-0000-0000-000001000000}">
    <sortState xmlns:xlrd2="http://schemas.microsoft.com/office/spreadsheetml/2017/richdata2" ref="A2:B794">
      <sortCondition ref="B1"/>
    </sortState>
  </autoFilter>
  <sortState xmlns:xlrd2="http://schemas.microsoft.com/office/spreadsheetml/2017/richdata2" ref="A2:B578">
    <sortCondition ref="B2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D68"/>
  <sheetViews>
    <sheetView workbookViewId="0">
      <selection activeCell="I8" sqref="I8"/>
    </sheetView>
  </sheetViews>
  <sheetFormatPr defaultRowHeight="14.4" x14ac:dyDescent="0.3"/>
  <cols>
    <col min="1" max="1" width="18.44140625" style="39" bestFit="1" customWidth="1"/>
    <col min="2" max="2" width="16.109375" style="41" bestFit="1" customWidth="1"/>
    <col min="4" max="4" width="10" bestFit="1" customWidth="1"/>
    <col min="13" max="13" width="9" customWidth="1"/>
  </cols>
  <sheetData>
    <row r="1" spans="1:4" x14ac:dyDescent="0.3">
      <c r="A1" s="39" t="s">
        <v>0</v>
      </c>
      <c r="B1" s="40" t="s">
        <v>2</v>
      </c>
    </row>
    <row r="2" spans="1:4" x14ac:dyDescent="0.3">
      <c r="A2" s="43" t="s">
        <v>26</v>
      </c>
      <c r="B2" s="14">
        <v>6343.9</v>
      </c>
      <c r="D2" s="14"/>
    </row>
    <row r="3" spans="1:4" x14ac:dyDescent="0.3">
      <c r="A3" s="43" t="s">
        <v>27</v>
      </c>
      <c r="B3" s="14">
        <v>383054.49</v>
      </c>
      <c r="D3" s="14"/>
    </row>
    <row r="4" spans="1:4" x14ac:dyDescent="0.3">
      <c r="A4" s="43" t="s">
        <v>24</v>
      </c>
      <c r="B4" s="14">
        <v>37833.81</v>
      </c>
      <c r="D4" s="14"/>
    </row>
    <row r="5" spans="1:4" x14ac:dyDescent="0.3">
      <c r="A5" s="43" t="s">
        <v>23</v>
      </c>
      <c r="B5" s="14">
        <v>176653.25</v>
      </c>
      <c r="D5" s="14"/>
    </row>
    <row r="6" spans="1:4" x14ac:dyDescent="0.3">
      <c r="A6" s="43" t="s">
        <v>25</v>
      </c>
      <c r="B6" s="14">
        <v>290167.07</v>
      </c>
      <c r="D6" s="14"/>
    </row>
    <row r="7" spans="1:4" x14ac:dyDescent="0.3">
      <c r="A7" s="43" t="s">
        <v>21</v>
      </c>
      <c r="B7" s="14">
        <v>198120.46</v>
      </c>
      <c r="D7" s="14"/>
    </row>
    <row r="8" spans="1:4" x14ac:dyDescent="0.3">
      <c r="A8" s="43" t="s">
        <v>22</v>
      </c>
      <c r="B8" s="14">
        <v>171839.83</v>
      </c>
      <c r="D8" s="14"/>
    </row>
    <row r="9" spans="1:4" x14ac:dyDescent="0.3">
      <c r="A9" s="43" t="s">
        <v>28</v>
      </c>
      <c r="B9" s="14">
        <v>66149.039999999994</v>
      </c>
      <c r="D9" s="14"/>
    </row>
    <row r="10" spans="1:4" x14ac:dyDescent="0.3">
      <c r="A10" s="43" t="s">
        <v>33</v>
      </c>
      <c r="B10" s="14">
        <v>17210.22</v>
      </c>
      <c r="D10" s="14"/>
    </row>
    <row r="11" spans="1:4" x14ac:dyDescent="0.3">
      <c r="A11" s="43" t="s">
        <v>29</v>
      </c>
      <c r="B11" s="14">
        <v>192023.17</v>
      </c>
      <c r="D11" s="14"/>
    </row>
    <row r="12" spans="1:4" x14ac:dyDescent="0.3">
      <c r="A12" s="43" t="s">
        <v>30</v>
      </c>
      <c r="B12" s="14">
        <v>136658.26999999999</v>
      </c>
      <c r="D12" s="14"/>
    </row>
    <row r="13" spans="1:4" x14ac:dyDescent="0.3">
      <c r="A13" s="43" t="s">
        <v>31</v>
      </c>
      <c r="B13" s="14">
        <v>332682.99</v>
      </c>
      <c r="D13" s="14"/>
    </row>
    <row r="14" spans="1:4" x14ac:dyDescent="0.3">
      <c r="A14" s="43" t="s">
        <v>32</v>
      </c>
      <c r="B14" s="14">
        <v>82483.39</v>
      </c>
      <c r="D14" s="14"/>
    </row>
    <row r="15" spans="1:4" x14ac:dyDescent="0.3">
      <c r="A15" s="43" t="s">
        <v>34</v>
      </c>
      <c r="B15" s="14">
        <v>64095.17</v>
      </c>
      <c r="D15" s="14"/>
    </row>
    <row r="16" spans="1:4" x14ac:dyDescent="0.3">
      <c r="A16" s="43" t="s">
        <v>35</v>
      </c>
      <c r="B16" s="14">
        <v>96493.66</v>
      </c>
      <c r="D16" s="14"/>
    </row>
    <row r="17" spans="1:4" x14ac:dyDescent="0.3">
      <c r="A17" s="43" t="s">
        <v>36</v>
      </c>
      <c r="B17" s="14">
        <v>29398.38</v>
      </c>
      <c r="D17" s="14"/>
    </row>
    <row r="18" spans="1:4" x14ac:dyDescent="0.3">
      <c r="A18" s="43" t="s">
        <v>37</v>
      </c>
      <c r="B18" s="14">
        <v>85181.58</v>
      </c>
      <c r="D18" s="14"/>
    </row>
    <row r="19" spans="1:4" x14ac:dyDescent="0.3">
      <c r="A19" s="43" t="s">
        <v>40</v>
      </c>
      <c r="B19" s="14">
        <v>1445.17</v>
      </c>
      <c r="D19" s="14"/>
    </row>
    <row r="20" spans="1:4" x14ac:dyDescent="0.3">
      <c r="A20" s="43" t="s">
        <v>38</v>
      </c>
      <c r="B20" s="14">
        <v>41643.550000000003</v>
      </c>
      <c r="D20" s="14"/>
    </row>
    <row r="21" spans="1:4" x14ac:dyDescent="0.3">
      <c r="A21" s="43" t="s">
        <v>39</v>
      </c>
      <c r="B21" s="14">
        <v>2987.16</v>
      </c>
      <c r="D21" s="14"/>
    </row>
    <row r="22" spans="1:4" x14ac:dyDescent="0.3">
      <c r="A22" s="43" t="s">
        <v>41</v>
      </c>
      <c r="B22" s="14">
        <v>133816.78</v>
      </c>
      <c r="D22" s="14"/>
    </row>
    <row r="23" spans="1:4" x14ac:dyDescent="0.3">
      <c r="A23" s="43" t="s">
        <v>42</v>
      </c>
      <c r="B23" s="14">
        <v>170942.12</v>
      </c>
      <c r="D23" s="14"/>
    </row>
    <row r="24" spans="1:4" x14ac:dyDescent="0.3">
      <c r="A24" s="43" t="s">
        <v>43</v>
      </c>
      <c r="B24" s="14">
        <v>1903.03</v>
      </c>
      <c r="D24" s="14"/>
    </row>
    <row r="25" spans="1:4" x14ac:dyDescent="0.3">
      <c r="A25" s="43" t="s">
        <v>44</v>
      </c>
      <c r="B25" s="14">
        <v>39088.03</v>
      </c>
      <c r="D25" s="14"/>
    </row>
    <row r="26" spans="1:4" x14ac:dyDescent="0.3">
      <c r="A26" s="43" t="s">
        <v>45</v>
      </c>
      <c r="B26" s="14">
        <v>119199.53</v>
      </c>
      <c r="D26" s="14"/>
    </row>
    <row r="27" spans="1:4" x14ac:dyDescent="0.3">
      <c r="A27" s="43" t="s">
        <v>46</v>
      </c>
      <c r="B27" s="14">
        <v>179839.37</v>
      </c>
      <c r="D27" s="14"/>
    </row>
    <row r="28" spans="1:4" x14ac:dyDescent="0.3">
      <c r="A28" s="43" t="s">
        <v>47</v>
      </c>
      <c r="B28" s="14">
        <v>919372.91</v>
      </c>
      <c r="D28" s="14"/>
    </row>
    <row r="29" spans="1:4" x14ac:dyDescent="0.3">
      <c r="A29" s="43" t="s">
        <v>49</v>
      </c>
      <c r="B29" s="14">
        <v>19671.810000000001</v>
      </c>
      <c r="D29" s="14"/>
    </row>
    <row r="30" spans="1:4" x14ac:dyDescent="0.3">
      <c r="A30" s="43" t="s">
        <v>50</v>
      </c>
      <c r="B30" s="14">
        <v>5194.75</v>
      </c>
      <c r="D30" s="14"/>
    </row>
    <row r="31" spans="1:4" x14ac:dyDescent="0.3">
      <c r="A31" s="43" t="s">
        <v>48</v>
      </c>
      <c r="B31" s="14">
        <v>85405.95</v>
      </c>
      <c r="D31" s="14"/>
    </row>
    <row r="32" spans="1:4" x14ac:dyDescent="0.3">
      <c r="A32" s="43" t="s">
        <v>51</v>
      </c>
      <c r="B32" s="14">
        <v>37609.83</v>
      </c>
      <c r="D32" s="14"/>
    </row>
    <row r="33" spans="1:4" x14ac:dyDescent="0.3">
      <c r="A33" s="43" t="s">
        <v>52</v>
      </c>
      <c r="B33" s="14">
        <v>242906.79</v>
      </c>
      <c r="D33" s="14"/>
    </row>
    <row r="34" spans="1:4" x14ac:dyDescent="0.3">
      <c r="A34" s="43" t="s">
        <v>53</v>
      </c>
      <c r="B34" s="14">
        <v>84592.87</v>
      </c>
      <c r="D34" s="14"/>
    </row>
    <row r="35" spans="1:4" x14ac:dyDescent="0.3">
      <c r="A35" s="43" t="s">
        <v>54</v>
      </c>
      <c r="B35" s="14">
        <v>123017.32</v>
      </c>
      <c r="D35" s="14"/>
    </row>
    <row r="36" spans="1:4" x14ac:dyDescent="0.3">
      <c r="A36" s="43" t="s">
        <v>55</v>
      </c>
      <c r="B36" s="14">
        <v>220386.33</v>
      </c>
      <c r="D36" s="14"/>
    </row>
    <row r="37" spans="1:4" x14ac:dyDescent="0.3">
      <c r="A37" s="43" t="s">
        <v>56</v>
      </c>
      <c r="B37" s="14">
        <v>13176.37</v>
      </c>
      <c r="D37" s="14"/>
    </row>
    <row r="38" spans="1:4" x14ac:dyDescent="0.3">
      <c r="A38" s="43" t="s">
        <v>58</v>
      </c>
      <c r="B38" s="14">
        <v>1003.74</v>
      </c>
      <c r="D38" s="14"/>
    </row>
    <row r="39" spans="1:4" x14ac:dyDescent="0.3">
      <c r="A39" s="43" t="s">
        <v>59</v>
      </c>
      <c r="B39" s="14">
        <v>1571.11</v>
      </c>
      <c r="D39" s="14"/>
    </row>
    <row r="40" spans="1:4" x14ac:dyDescent="0.3">
      <c r="A40" s="43" t="s">
        <v>60</v>
      </c>
      <c r="B40" s="14">
        <v>190922.01</v>
      </c>
      <c r="D40" s="14"/>
    </row>
    <row r="41" spans="1:4" x14ac:dyDescent="0.3">
      <c r="A41" s="43" t="s">
        <v>61</v>
      </c>
      <c r="B41" s="14">
        <v>23434.82</v>
      </c>
      <c r="D41" s="14"/>
    </row>
    <row r="42" spans="1:4" x14ac:dyDescent="0.3">
      <c r="A42" s="43" t="s">
        <v>62</v>
      </c>
      <c r="B42" s="14">
        <v>27353.35</v>
      </c>
      <c r="D42" s="14"/>
    </row>
    <row r="43" spans="1:4" x14ac:dyDescent="0.3">
      <c r="A43" s="43" t="s">
        <v>63</v>
      </c>
      <c r="B43" s="14">
        <v>36516.17</v>
      </c>
      <c r="D43" s="14"/>
    </row>
    <row r="44" spans="1:4" x14ac:dyDescent="0.3">
      <c r="A44" s="43" t="s">
        <v>64</v>
      </c>
      <c r="B44" s="14">
        <v>9966.0499999999993</v>
      </c>
      <c r="D44" s="14"/>
    </row>
    <row r="45" spans="1:4" x14ac:dyDescent="0.3">
      <c r="A45" s="43" t="s">
        <v>67</v>
      </c>
      <c r="B45" s="14">
        <v>35443.11</v>
      </c>
      <c r="D45" s="14"/>
    </row>
    <row r="46" spans="1:4" x14ac:dyDescent="0.3">
      <c r="A46" s="43" t="s">
        <v>68</v>
      </c>
      <c r="B46" s="14">
        <v>135978.32</v>
      </c>
    </row>
    <row r="47" spans="1:4" x14ac:dyDescent="0.3">
      <c r="A47" s="43" t="s">
        <v>70</v>
      </c>
      <c r="B47" s="14">
        <v>31861.97</v>
      </c>
    </row>
    <row r="48" spans="1:4" x14ac:dyDescent="0.3">
      <c r="A48" s="43" t="s">
        <v>71</v>
      </c>
      <c r="B48" s="14">
        <v>11689.11</v>
      </c>
    </row>
    <row r="49" spans="1:2" x14ac:dyDescent="0.3">
      <c r="A49" s="43" t="s">
        <v>72</v>
      </c>
      <c r="B49" s="14">
        <v>59767.53</v>
      </c>
    </row>
    <row r="50" spans="1:2" x14ac:dyDescent="0.3">
      <c r="A50" s="43" t="s">
        <v>73</v>
      </c>
      <c r="B50" s="14">
        <v>30334.48</v>
      </c>
    </row>
    <row r="51" spans="1:2" x14ac:dyDescent="0.3">
      <c r="A51" s="43" t="s">
        <v>77</v>
      </c>
      <c r="B51" s="14">
        <v>7716.94</v>
      </c>
    </row>
    <row r="52" spans="1:2" x14ac:dyDescent="0.3">
      <c r="A52" s="43" t="s">
        <v>78</v>
      </c>
      <c r="B52" s="14">
        <v>19472.41</v>
      </c>
    </row>
    <row r="53" spans="1:2" x14ac:dyDescent="0.3">
      <c r="A53" s="43" t="s">
        <v>74</v>
      </c>
      <c r="B53" s="14">
        <v>18623.97</v>
      </c>
    </row>
    <row r="54" spans="1:2" x14ac:dyDescent="0.3">
      <c r="A54" s="43" t="s">
        <v>75</v>
      </c>
      <c r="B54">
        <v>29.51</v>
      </c>
    </row>
    <row r="55" spans="1:2" x14ac:dyDescent="0.3">
      <c r="A55" s="43" t="s">
        <v>76</v>
      </c>
      <c r="B55">
        <v>2181.87</v>
      </c>
    </row>
    <row r="56" spans="1:2" x14ac:dyDescent="0.3">
      <c r="A56" s="43" t="s">
        <v>69</v>
      </c>
      <c r="B56">
        <v>382.1</v>
      </c>
    </row>
    <row r="57" spans="1:2" x14ac:dyDescent="0.3">
      <c r="A57" s="43" t="s">
        <v>65</v>
      </c>
      <c r="B57">
        <v>2186.35</v>
      </c>
    </row>
    <row r="58" spans="1:2" x14ac:dyDescent="0.3">
      <c r="A58" s="43" t="s">
        <v>66</v>
      </c>
      <c r="B58">
        <v>6842.39</v>
      </c>
    </row>
    <row r="59" spans="1:2" x14ac:dyDescent="0.3">
      <c r="A59" s="43" t="s">
        <v>79</v>
      </c>
      <c r="B59">
        <v>586.36</v>
      </c>
    </row>
    <row r="60" spans="1:2" x14ac:dyDescent="0.3">
      <c r="A60" s="43" t="s">
        <v>80</v>
      </c>
      <c r="B60">
        <v>1798.05</v>
      </c>
    </row>
    <row r="61" spans="1:2" x14ac:dyDescent="0.3">
      <c r="A61" s="43" t="s">
        <v>81</v>
      </c>
      <c r="B61">
        <v>1208.54</v>
      </c>
    </row>
    <row r="62" spans="1:2" x14ac:dyDescent="0.3">
      <c r="A62" s="43" t="s">
        <v>82</v>
      </c>
      <c r="B62">
        <v>14877.8</v>
      </c>
    </row>
    <row r="63" spans="1:2" x14ac:dyDescent="0.3">
      <c r="A63" s="43" t="s">
        <v>83</v>
      </c>
      <c r="B63"/>
    </row>
    <row r="64" spans="1:2" x14ac:dyDescent="0.3">
      <c r="A64" s="43"/>
      <c r="B64"/>
    </row>
    <row r="65" spans="1:2" x14ac:dyDescent="0.3">
      <c r="A65" s="43"/>
      <c r="B65"/>
    </row>
    <row r="66" spans="1:2" x14ac:dyDescent="0.3">
      <c r="A66" s="43"/>
      <c r="B66"/>
    </row>
    <row r="67" spans="1:2" x14ac:dyDescent="0.3">
      <c r="A67" s="43"/>
      <c r="B67"/>
    </row>
    <row r="68" spans="1:2" x14ac:dyDescent="0.3">
      <c r="A68" s="43"/>
      <c r="B68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Direitos Creditórios</vt:lpstr>
      <vt:lpstr>Resolução de Cessão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Ferreira</dc:creator>
  <cp:lastModifiedBy>Ricardo Ferreira</cp:lastModifiedBy>
  <dcterms:created xsi:type="dcterms:W3CDTF">2018-11-08T14:14:08Z</dcterms:created>
  <dcterms:modified xsi:type="dcterms:W3CDTF">2021-01-04T14:05:47Z</dcterms:modified>
</cp:coreProperties>
</file>