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W:\EMPRESAS\BANCO JP MORGAN\SRC SECURITIZADORA - STONE\Raiz\Envio de Informações\Relatorios Mensais\"/>
    </mc:Choice>
  </mc:AlternateContent>
  <xr:revisionPtr revIDLastSave="0" documentId="13_ncr:1_{3A4E8F60-7DAC-45D3-8CCB-878CA9171D6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sumo" sheetId="3" r:id="rId1"/>
    <sheet name="DCs Cedidos SRC" sheetId="1" r:id="rId2"/>
    <sheet name="DCs Consolidados" sheetId="2" r:id="rId3"/>
  </sheets>
  <definedNames>
    <definedName name="_xlnm._FilterDatabase" localSheetId="1" hidden="1">'DCs Cedidos SRC'!$A$1:$I$223</definedName>
  </definedNames>
  <calcPr calcId="191029" calcOnSave="0"/>
  <pivotCaches>
    <pivotCache cacheId="2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C7" i="3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D39" i="1"/>
  <c r="E39" i="1" s="1"/>
  <c r="D63" i="1"/>
  <c r="E63" i="1" s="1"/>
  <c r="D59" i="1"/>
  <c r="E59" i="1" s="1"/>
  <c r="D57" i="1"/>
  <c r="E57" i="1" s="1"/>
  <c r="D64" i="1"/>
  <c r="E64" i="1" s="1"/>
  <c r="D60" i="1"/>
  <c r="E60" i="1" s="1"/>
  <c r="D40" i="1"/>
  <c r="E40" i="1" s="1"/>
  <c r="D65" i="1"/>
  <c r="E65" i="1" s="1"/>
  <c r="D41" i="1"/>
  <c r="E41" i="1" s="1"/>
  <c r="D66" i="1"/>
  <c r="E66" i="1" s="1"/>
  <c r="D61" i="1"/>
  <c r="E61" i="1" s="1"/>
  <c r="D82" i="1"/>
  <c r="E82" i="1" s="1"/>
  <c r="D83" i="1"/>
  <c r="E83" i="1" s="1"/>
  <c r="D84" i="1"/>
  <c r="E84" i="1" s="1"/>
  <c r="D72" i="1"/>
  <c r="E72" i="1" s="1"/>
  <c r="D85" i="1"/>
  <c r="E85" i="1" s="1"/>
  <c r="D73" i="1"/>
  <c r="E73" i="1" s="1"/>
  <c r="D86" i="1"/>
  <c r="E86" i="1" s="1"/>
  <c r="D7" i="1"/>
  <c r="E7" i="1" s="1"/>
  <c r="D13" i="1"/>
  <c r="E13" i="1" s="1"/>
  <c r="D38" i="1"/>
  <c r="E38" i="1" s="1"/>
  <c r="D101" i="1"/>
  <c r="E101" i="1" s="1"/>
  <c r="D102" i="1"/>
  <c r="E102" i="1" s="1"/>
  <c r="D93" i="1"/>
  <c r="E93" i="1" s="1"/>
  <c r="D103" i="1"/>
  <c r="E103" i="1" s="1"/>
  <c r="D104" i="1"/>
  <c r="E104" i="1" s="1"/>
  <c r="D153" i="1"/>
  <c r="D150" i="1"/>
  <c r="D222" i="1"/>
  <c r="D220" i="1"/>
  <c r="D179" i="1"/>
  <c r="D176" i="1"/>
  <c r="D175" i="1"/>
  <c r="D174" i="1"/>
  <c r="D173" i="1"/>
  <c r="D223" i="1"/>
  <c r="D221" i="1"/>
  <c r="D172" i="1"/>
  <c r="D209" i="1"/>
  <c r="D204" i="1"/>
  <c r="D188" i="1"/>
  <c r="D187" i="1"/>
  <c r="D186" i="1"/>
  <c r="D185" i="1"/>
  <c r="D219" i="1"/>
  <c r="D218" i="1"/>
  <c r="D217" i="1"/>
  <c r="D216" i="1"/>
  <c r="D214" i="1"/>
  <c r="D213" i="1"/>
  <c r="D212" i="1"/>
  <c r="D211" i="1"/>
  <c r="D203" i="1"/>
  <c r="D202" i="1"/>
  <c r="D201" i="1"/>
  <c r="D215" i="1"/>
  <c r="D184" i="1"/>
  <c r="D210" i="1"/>
  <c r="D200" i="1"/>
  <c r="D208" i="1"/>
  <c r="D207" i="1"/>
  <c r="D206" i="1"/>
  <c r="D205" i="1"/>
  <c r="D199" i="1"/>
  <c r="D198" i="1"/>
  <c r="D197" i="1"/>
  <c r="D196" i="1"/>
  <c r="D195" i="1"/>
  <c r="D194" i="1"/>
  <c r="D193" i="1"/>
  <c r="D192" i="1"/>
  <c r="D190" i="1"/>
  <c r="D183" i="1"/>
  <c r="D191" i="1"/>
  <c r="D189" i="1"/>
  <c r="D182" i="1"/>
  <c r="D136" i="1"/>
  <c r="D133" i="1"/>
  <c r="D130" i="1"/>
  <c r="D124" i="1"/>
  <c r="D118" i="1"/>
  <c r="D111" i="1"/>
  <c r="D92" i="1"/>
  <c r="D81" i="1"/>
  <c r="D71" i="1"/>
  <c r="D68" i="1"/>
  <c r="D67" i="1"/>
  <c r="D62" i="1"/>
  <c r="D58" i="1"/>
  <c r="D56" i="1"/>
  <c r="D55" i="1"/>
  <c r="D54" i="1"/>
  <c r="D53" i="1"/>
  <c r="D52" i="1"/>
  <c r="D51" i="1"/>
  <c r="D50" i="1"/>
  <c r="D49" i="1"/>
  <c r="D48" i="1"/>
  <c r="D47" i="1"/>
  <c r="D171" i="1"/>
  <c r="D170" i="1"/>
  <c r="D132" i="1"/>
  <c r="D123" i="1"/>
  <c r="D122" i="1"/>
  <c r="D131" i="1"/>
  <c r="D117" i="1"/>
  <c r="D110" i="1"/>
  <c r="D178" i="1"/>
  <c r="D177" i="1"/>
  <c r="D181" i="1"/>
  <c r="D180" i="1"/>
  <c r="D142" i="1"/>
  <c r="D141" i="1"/>
  <c r="D140" i="1"/>
  <c r="D139" i="1"/>
  <c r="D138" i="1"/>
  <c r="D137" i="1"/>
  <c r="D135" i="1"/>
  <c r="D134" i="1"/>
  <c r="D145" i="1"/>
  <c r="D144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2" i="1"/>
  <c r="D151" i="1"/>
  <c r="D149" i="1"/>
  <c r="D148" i="1"/>
  <c r="D147" i="1"/>
  <c r="D146" i="1"/>
  <c r="D143" i="1"/>
  <c r="D129" i="1"/>
  <c r="D128" i="1"/>
  <c r="D127" i="1"/>
  <c r="D126" i="1"/>
  <c r="D125" i="1"/>
  <c r="D121" i="1"/>
  <c r="D116" i="1"/>
  <c r="D115" i="1"/>
  <c r="D80" i="1"/>
  <c r="D79" i="1"/>
  <c r="D78" i="1"/>
  <c r="D77" i="1"/>
  <c r="D76" i="1"/>
  <c r="D70" i="1"/>
  <c r="D69" i="1"/>
  <c r="D120" i="1"/>
  <c r="D119" i="1"/>
  <c r="D114" i="1"/>
  <c r="D113" i="1"/>
  <c r="D112" i="1"/>
  <c r="D109" i="1"/>
  <c r="D100" i="1"/>
  <c r="D99" i="1"/>
  <c r="D98" i="1"/>
  <c r="D97" i="1"/>
  <c r="D96" i="1"/>
  <c r="D91" i="1"/>
  <c r="D90" i="1"/>
  <c r="D89" i="1"/>
  <c r="D88" i="1"/>
  <c r="D87" i="1"/>
  <c r="D75" i="1"/>
  <c r="D74" i="1"/>
  <c r="D108" i="1"/>
  <c r="D107" i="1"/>
  <c r="D106" i="1"/>
  <c r="D105" i="1"/>
  <c r="D95" i="1"/>
  <c r="D94" i="1"/>
  <c r="D46" i="1"/>
  <c r="D45" i="1"/>
  <c r="D44" i="1"/>
  <c r="D43" i="1"/>
  <c r="D42" i="1"/>
  <c r="D37" i="1"/>
  <c r="D36" i="1"/>
  <c r="D35" i="1"/>
  <c r="D34" i="1"/>
  <c r="D33" i="1"/>
  <c r="D27" i="1"/>
  <c r="D21" i="1"/>
  <c r="D32" i="1"/>
  <c r="D31" i="1"/>
  <c r="D30" i="1"/>
  <c r="D29" i="1"/>
  <c r="D28" i="1"/>
  <c r="D26" i="1"/>
  <c r="D25" i="1"/>
  <c r="D24" i="1"/>
  <c r="D23" i="1"/>
  <c r="D22" i="1"/>
  <c r="D20" i="1"/>
  <c r="D19" i="1"/>
  <c r="D18" i="1"/>
  <c r="D17" i="1"/>
  <c r="D16" i="1"/>
  <c r="D12" i="1"/>
  <c r="D11" i="1"/>
  <c r="D15" i="1"/>
  <c r="D14" i="1"/>
  <c r="D10" i="1"/>
  <c r="D9" i="1"/>
  <c r="D8" i="1"/>
  <c r="D6" i="1"/>
  <c r="D5" i="1"/>
  <c r="D4" i="1"/>
  <c r="D3" i="1"/>
  <c r="D2" i="1"/>
  <c r="B7" i="3" l="1"/>
  <c r="E5" i="1" l="1"/>
  <c r="E6" i="1" l="1"/>
  <c r="E2" i="1"/>
  <c r="E8" i="1"/>
  <c r="E3" i="1"/>
  <c r="E9" i="1"/>
  <c r="E4" i="1"/>
  <c r="E10" i="1"/>
  <c r="E14" i="1"/>
  <c r="E24" i="1"/>
  <c r="E25" i="1"/>
  <c r="E26" i="1"/>
  <c r="E32" i="1"/>
  <c r="E28" i="1"/>
  <c r="E16" i="1"/>
  <c r="E15" i="1"/>
  <c r="E21" i="1"/>
  <c r="E29" i="1"/>
  <c r="E22" i="1"/>
  <c r="E27" i="1"/>
  <c r="E33" i="1"/>
  <c r="E30" i="1"/>
  <c r="E11" i="1"/>
  <c r="E34" i="1"/>
  <c r="E31" i="1"/>
  <c r="E23" i="1"/>
  <c r="E20" i="1"/>
  <c r="E17" i="1"/>
  <c r="E12" i="1"/>
  <c r="E44" i="1"/>
  <c r="E36" i="1"/>
  <c r="E45" i="1"/>
  <c r="E37" i="1"/>
  <c r="E46" i="1"/>
  <c r="E42" i="1"/>
  <c r="E94" i="1"/>
  <c r="E43" i="1"/>
  <c r="E74" i="1"/>
  <c r="E95" i="1"/>
  <c r="E75" i="1"/>
  <c r="E105" i="1"/>
  <c r="E87" i="1"/>
  <c r="E106" i="1"/>
  <c r="E88" i="1"/>
  <c r="E107" i="1"/>
  <c r="E89" i="1"/>
  <c r="E90" i="1"/>
  <c r="E35" i="1"/>
  <c r="E91" i="1"/>
  <c r="E108" i="1"/>
  <c r="E96" i="1"/>
  <c r="E97" i="1"/>
  <c r="E98" i="1"/>
  <c r="E99" i="1"/>
  <c r="E100" i="1"/>
  <c r="E112" i="1"/>
  <c r="E113" i="1"/>
  <c r="E114" i="1"/>
  <c r="E119" i="1"/>
  <c r="E70" i="1"/>
  <c r="E76" i="1"/>
  <c r="E77" i="1"/>
  <c r="E78" i="1"/>
  <c r="E79" i="1"/>
  <c r="E120" i="1"/>
  <c r="E80" i="1"/>
  <c r="E116" i="1"/>
  <c r="E121" i="1"/>
  <c r="E125" i="1"/>
  <c r="E126" i="1"/>
  <c r="E127" i="1"/>
  <c r="E146" i="1"/>
  <c r="E109" i="1"/>
  <c r="E69" i="1"/>
  <c r="E115" i="1"/>
  <c r="E128" i="1"/>
  <c r="E129" i="1"/>
  <c r="E143" i="1"/>
  <c r="E147" i="1"/>
  <c r="E148" i="1"/>
  <c r="E149" i="1"/>
  <c r="E151" i="1"/>
  <c r="E152" i="1"/>
  <c r="E154" i="1"/>
  <c r="E155" i="1"/>
  <c r="E156" i="1"/>
  <c r="E157" i="1"/>
  <c r="E158" i="1"/>
  <c r="E159" i="1"/>
  <c r="E160" i="1"/>
  <c r="E161" i="1"/>
  <c r="E164" i="1"/>
  <c r="E165" i="1"/>
  <c r="E162" i="1"/>
  <c r="E163" i="1"/>
  <c r="E166" i="1"/>
  <c r="E167" i="1"/>
  <c r="E168" i="1"/>
  <c r="E169" i="1"/>
  <c r="E18" i="1"/>
  <c r="E144" i="1"/>
  <c r="E134" i="1"/>
  <c r="E135" i="1"/>
  <c r="E137" i="1"/>
  <c r="E138" i="1"/>
  <c r="E139" i="1"/>
  <c r="E141" i="1"/>
  <c r="E19" i="1"/>
  <c r="E142" i="1"/>
  <c r="E180" i="1"/>
  <c r="E181" i="1"/>
  <c r="E177" i="1"/>
  <c r="E145" i="1"/>
  <c r="E140" i="1"/>
  <c r="E178" i="1"/>
  <c r="E110" i="1"/>
  <c r="E117" i="1"/>
  <c r="E131" i="1"/>
  <c r="E122" i="1"/>
  <c r="E123" i="1"/>
  <c r="E132" i="1"/>
  <c r="E170" i="1"/>
  <c r="E171" i="1"/>
  <c r="E47" i="1"/>
  <c r="E81" i="1"/>
  <c r="E92" i="1"/>
  <c r="E136" i="1"/>
  <c r="E182" i="1"/>
  <c r="E189" i="1"/>
  <c r="E191" i="1"/>
  <c r="E50" i="1"/>
  <c r="E51" i="1"/>
  <c r="E58" i="1"/>
  <c r="E62" i="1"/>
  <c r="E67" i="1"/>
  <c r="E68" i="1"/>
  <c r="E71" i="1"/>
  <c r="E111" i="1"/>
  <c r="E118" i="1"/>
  <c r="E124" i="1"/>
  <c r="E130" i="1"/>
  <c r="E133" i="1"/>
  <c r="E183" i="1"/>
  <c r="E190" i="1"/>
  <c r="E192" i="1"/>
  <c r="E193" i="1"/>
  <c r="E196" i="1"/>
  <c r="E197" i="1"/>
  <c r="E48" i="1"/>
  <c r="E49" i="1"/>
  <c r="E52" i="1"/>
  <c r="E53" i="1"/>
  <c r="E54" i="1"/>
  <c r="E55" i="1"/>
  <c r="E56" i="1"/>
  <c r="E194" i="1"/>
  <c r="E195" i="1"/>
  <c r="E198" i="1"/>
  <c r="E199" i="1"/>
  <c r="E205" i="1"/>
  <c r="E206" i="1"/>
  <c r="E207" i="1"/>
  <c r="E208" i="1"/>
  <c r="E212" i="1"/>
  <c r="E216" i="1"/>
  <c r="E217" i="1"/>
  <c r="E218" i="1"/>
  <c r="E219" i="1"/>
  <c r="E185" i="1"/>
  <c r="E186" i="1"/>
  <c r="E187" i="1"/>
  <c r="E188" i="1"/>
  <c r="E204" i="1"/>
  <c r="E209" i="1"/>
  <c r="E172" i="1"/>
  <c r="E221" i="1"/>
  <c r="E223" i="1"/>
  <c r="E173" i="1"/>
  <c r="E174" i="1"/>
  <c r="E175" i="1"/>
  <c r="E176" i="1"/>
  <c r="E179" i="1"/>
  <c r="E220" i="1"/>
  <c r="E222" i="1"/>
  <c r="E150" i="1"/>
  <c r="E153" i="1"/>
  <c r="E213" i="1"/>
  <c r="E214" i="1"/>
  <c r="E200" i="1"/>
  <c r="E210" i="1"/>
  <c r="E184" i="1"/>
  <c r="E215" i="1"/>
  <c r="E201" i="1"/>
  <c r="E202" i="1"/>
  <c r="E203" i="1"/>
  <c r="E211" i="1"/>
  <c r="D7" i="3" l="1"/>
  <c r="F7" i="3" s="1"/>
  <c r="H2" i="1" l="1"/>
</calcChain>
</file>

<file path=xl/sharedStrings.xml><?xml version="1.0" encoding="utf-8"?>
<sst xmlns="http://schemas.openxmlformats.org/spreadsheetml/2006/main" count="319" uniqueCount="46">
  <si>
    <t>Mês Base</t>
  </si>
  <si>
    <t>Percentual Detido pela Stone</t>
  </si>
  <si>
    <t>Bandeiras</t>
  </si>
  <si>
    <t>Identificação do Título</t>
  </si>
  <si>
    <t>Data de Entrada na Carteira</t>
  </si>
  <si>
    <t>Vencimento</t>
  </si>
  <si>
    <t>Valor do Título</t>
  </si>
  <si>
    <t>Bandeira</t>
  </si>
  <si>
    <t>Contrato de Prestação de Serviços (Servicer) - Cl. 3.2 (v)</t>
  </si>
  <si>
    <t>SRC Securitizadora- Relatório Mensal</t>
  </si>
  <si>
    <t>Data</t>
  </si>
  <si>
    <t>Valor Visa</t>
  </si>
  <si>
    <t>Valor Mastercard</t>
  </si>
  <si>
    <t>Valor Cedido ao Stone 1</t>
  </si>
  <si>
    <t>Valor Cedido ao Stone 2</t>
  </si>
  <si>
    <t>Valor Cedido ao SRC</t>
  </si>
  <si>
    <t>Valor Cedido aos demais players</t>
  </si>
  <si>
    <t>Direitos Creditórios Disponíveis</t>
  </si>
  <si>
    <t>Direitos Creditórios Cedidos à SRC</t>
  </si>
  <si>
    <t>Direitos Creditórios Cedidos a Outras Operações</t>
  </si>
  <si>
    <t>Devedor</t>
  </si>
  <si>
    <t>1 - Visa</t>
  </si>
  <si>
    <t>2 - Master</t>
  </si>
  <si>
    <t>Codigo Bandeira</t>
  </si>
  <si>
    <t>Sum of Valor do Título</t>
  </si>
  <si>
    <t>Prazo</t>
  </si>
  <si>
    <t>Bucket</t>
  </si>
  <si>
    <t>31 to 60 days</t>
  </si>
  <si>
    <t>Master</t>
  </si>
  <si>
    <t>Visa</t>
  </si>
  <si>
    <t>Rótulos de Linha</t>
  </si>
  <si>
    <t>Total Geral</t>
  </si>
  <si>
    <t xml:space="preserve">Itau Unibanco S.A.                      </t>
  </si>
  <si>
    <t xml:space="preserve">Banco Bradesco S.A.                     </t>
  </si>
  <si>
    <t xml:space="preserve">Banco do Brasil S.A.                    </t>
  </si>
  <si>
    <t xml:space="preserve">Banco Santander S.A.                    </t>
  </si>
  <si>
    <t xml:space="preserve">Caixa Economica Federal                 </t>
  </si>
  <si>
    <t>Totalidade de Direitos Creditórios</t>
  </si>
  <si>
    <t>Valor Cedido ao Stone 3</t>
  </si>
  <si>
    <t>1 to 30 days</t>
  </si>
  <si>
    <t xml:space="preserve">Valor Disponivel </t>
  </si>
  <si>
    <t>Por favor, manter a consistência no nome dos bancos para que cada banco apareça apenas uma vez na tabela acima</t>
  </si>
  <si>
    <t>Valor Cedido ao SRC II</t>
  </si>
  <si>
    <t xml:space="preserve">                                             -  </t>
  </si>
  <si>
    <t>61 to 90 days</t>
  </si>
  <si>
    <t>91 to 120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</si>
</sst>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yyyy\-mm\-dd;@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2"/>
    <xf numFmtId="164" fontId="0" fillId="0" borderId="0" xfId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7" fontId="4" fillId="0" borderId="0" xfId="0" applyNumberFormat="1" applyFont="1"/>
    <xf numFmtId="17" fontId="4" fillId="0" borderId="0" xfId="0" applyNumberFormat="1" applyFont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0" fontId="4" fillId="0" borderId="1" xfId="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4" fontId="2" fillId="0" borderId="1" xfId="1" applyFont="1" applyBorder="1"/>
    <xf numFmtId="0" fontId="6" fillId="0" borderId="0" xfId="0" applyFont="1"/>
    <xf numFmtId="164" fontId="0" fillId="0" borderId="1" xfId="1" applyFont="1" applyBorder="1"/>
    <xf numFmtId="14" fontId="0" fillId="0" borderId="1" xfId="0" applyNumberFormat="1" applyBorder="1"/>
    <xf numFmtId="12" fontId="2" fillId="0" borderId="1" xfId="2" applyNumberFormat="1" applyBorder="1" applyAlignment="1">
      <alignment horizontal="left"/>
    </xf>
    <xf numFmtId="0" fontId="0" fillId="0" borderId="0" xfId="0"/>
    <xf numFmtId="165" fontId="5" fillId="0" borderId="1" xfId="2" applyNumberFormat="1" applyFont="1" applyBorder="1" applyAlignment="1">
      <alignment horizontal="center" vertical="center"/>
    </xf>
    <xf numFmtId="165" fontId="2" fillId="0" borderId="1" xfId="2" applyNumberFormat="1" applyBorder="1" applyAlignment="1">
      <alignment horizontal="center"/>
    </xf>
    <xf numFmtId="165" fontId="2" fillId="0" borderId="1" xfId="2" applyNumberFormat="1" applyBorder="1" applyAlignment="1">
      <alignment horizontal="right"/>
    </xf>
    <xf numFmtId="0" fontId="7" fillId="0" borderId="1" xfId="0" applyFont="1" applyBorder="1" applyAlignment="1">
      <alignment horizontal="center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1" xfId="2" applyNumberFormat="1" applyFill="1" applyBorder="1" applyAlignment="1">
      <alignment horizontal="right"/>
    </xf>
    <xf numFmtId="164" fontId="5" fillId="2" borderId="1" xfId="1" applyFont="1" applyFill="1" applyBorder="1" applyAlignment="1">
      <alignment horizontal="center" vertical="center"/>
    </xf>
    <xf numFmtId="0" fontId="2" fillId="2" borderId="1" xfId="2" applyFill="1" applyBorder="1"/>
    <xf numFmtId="0" fontId="0" fillId="2" borderId="0" xfId="0" applyFill="1"/>
    <xf numFmtId="0" fontId="0" fillId="2" borderId="0" xfId="0" applyFill="1" applyAlignment="1">
      <alignment horizontal="left"/>
    </xf>
    <xf numFmtId="43" fontId="0" fillId="2" borderId="0" xfId="0" applyNumberFormat="1" applyFill="1"/>
    <xf numFmtId="166" fontId="2" fillId="2" borderId="1" xfId="4" applyNumberFormat="1" applyFont="1" applyFill="1" applyBorder="1" applyAlignment="1">
      <alignment horizontal="right"/>
    </xf>
    <xf numFmtId="165" fontId="0" fillId="0" borderId="0" xfId="0" applyNumberFormat="1" applyFill="1"/>
    <xf numFmtId="2" fontId="3" fillId="0" borderId="0" xfId="0" applyNumberFormat="1" applyFont="1"/>
    <xf numFmtId="43" fontId="3" fillId="0" borderId="0" xfId="4" applyFont="1"/>
    <xf numFmtId="43" fontId="3" fillId="0" borderId="0" xfId="0" applyNumberFormat="1" applyFont="1"/>
    <xf numFmtId="0" fontId="2" fillId="0" borderId="1" xfId="2" applyBorder="1" applyAlignment="1">
      <alignment horizontal="center"/>
    </xf>
    <xf numFmtId="44" fontId="0" fillId="0" borderId="0" xfId="0" applyNumberFormat="1"/>
    <xf numFmtId="0" fontId="0" fillId="2" borderId="0" xfId="0" applyFill="1"/>
  </cellXfs>
  <cellStyles count="6">
    <cellStyle name="Moeda" xfId="1" builtinId="4"/>
    <cellStyle name="Normal" xfId="0" builtinId="0"/>
    <cellStyle name="Normal 2" xfId="2" xr:uid="{00000000-0005-0000-0000-000003000000}"/>
    <cellStyle name="Porcentagem" xfId="3" builtinId="5"/>
    <cellStyle name="Vírgula" xfId="4" builtinId="3"/>
    <cellStyle name="Vírgula 2" xfId="5" xr:uid="{E274BE7E-EDE7-4514-BA31-BF574BECC880}"/>
  </cellStyles>
  <dxfs count="115"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ardo Ferreira" refreshedDate="44578.475652893518" createdVersion="7" refreshedVersion="7" minRefreshableVersion="3" recordCount="222" xr:uid="{6E7B96A1-9D24-4EF4-8C3D-7DAEFF6476D6}">
  <cacheSource type="worksheet">
    <worksheetSource ref="A1:I223" sheet="DCs Cedidos SRC"/>
  </cacheSource>
  <cacheFields count="9">
    <cacheField name="Identificação do Título" numFmtId="12">
      <sharedItems containsSemiMixedTypes="0" containsString="0" containsNumber="1" containsInteger="1" minValue="2.0211108000009998E+26" maxValue="2.0211230000010001E+26"/>
    </cacheField>
    <cacheField name="Data de Entrada na Carteira" numFmtId="165">
      <sharedItems containsSemiMixedTypes="0" containsNonDate="0" containsDate="1" containsString="0" minDate="2021-11-08T00:00:00" maxDate="2021-12-31T00:00:00"/>
    </cacheField>
    <cacheField name="Vencimento" numFmtId="165">
      <sharedItems containsSemiMixedTypes="0" containsNonDate="0" containsDate="1" containsString="0" minDate="2022-01-03T00:00:00" maxDate="2022-04-20T00:00:00"/>
    </cacheField>
    <cacheField name="Prazo" numFmtId="166">
      <sharedItems containsSemiMixedTypes="0" containsString="0" containsNumber="1" containsInteger="1" minValue="3" maxValue="109"/>
    </cacheField>
    <cacheField name="Bucket" numFmtId="165">
      <sharedItems count="4">
        <s v="1 to 30 days"/>
        <s v="31 to 60 days"/>
        <s v="61 to 90 days"/>
        <s v="91 to 120 days"/>
      </sharedItems>
    </cacheField>
    <cacheField name="Valor do Título" numFmtId="164">
      <sharedItems containsSemiMixedTypes="0" containsString="0" containsNumber="1" minValue="14244.647815952727" maxValue="42588300.649658307"/>
    </cacheField>
    <cacheField name="Codigo Bandeira" numFmtId="0">
      <sharedItems containsSemiMixedTypes="0" containsString="0" containsNumber="1" containsInteger="1" minValue="1" maxValue="2"/>
    </cacheField>
    <cacheField name="Bandeira" numFmtId="0">
      <sharedItems count="2">
        <s v="Master"/>
        <s v="Visa"/>
      </sharedItems>
    </cacheField>
    <cacheField name="Devedor" numFmtId="164">
      <sharedItems count="5">
        <s v="Banco do Brasil S.A.                    "/>
        <s v="Banco Santander S.A.                    "/>
        <s v="Itau Unibanco S.A.                      "/>
        <s v="Caixa Economica Federal                 "/>
        <s v="Banco Bradesco S.A.               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">
  <r>
    <n v="2.0211108000009998E+26"/>
    <d v="2021-11-08T00:00:00"/>
    <d v="2022-01-03T00:00:00"/>
    <n v="3"/>
    <x v="0"/>
    <n v="2414019.8948212466"/>
    <n v="2"/>
    <x v="0"/>
    <x v="0"/>
  </r>
  <r>
    <n v="2.021110900001E+26"/>
    <d v="2021-11-09T00:00:00"/>
    <d v="2022-01-03T00:00:00"/>
    <n v="3"/>
    <x v="0"/>
    <n v="8506926.1949639693"/>
    <n v="1"/>
    <x v="1"/>
    <x v="0"/>
  </r>
  <r>
    <n v="2.021110900001E+26"/>
    <d v="2021-11-09T00:00:00"/>
    <d v="2022-01-03T00:00:00"/>
    <n v="3"/>
    <x v="0"/>
    <n v="6587777.4942436302"/>
    <n v="1"/>
    <x v="1"/>
    <x v="1"/>
  </r>
  <r>
    <n v="2.021110900001E+26"/>
    <d v="2021-11-09T00:00:00"/>
    <d v="2022-01-04T00:00:00"/>
    <n v="4"/>
    <x v="0"/>
    <n v="2583385.9260443486"/>
    <n v="1"/>
    <x v="1"/>
    <x v="0"/>
  </r>
  <r>
    <n v="2.021110900001E+26"/>
    <d v="2021-11-09T00:00:00"/>
    <d v="2022-01-04T00:00:00"/>
    <n v="4"/>
    <x v="0"/>
    <n v="1240539.4180669531"/>
    <n v="1"/>
    <x v="1"/>
    <x v="1"/>
  </r>
  <r>
    <n v="2.021122900001E+26"/>
    <d v="2021-12-29T00:00:00"/>
    <d v="2022-01-05T00:00:00"/>
    <n v="5"/>
    <x v="0"/>
    <n v="4120478.6243270538"/>
    <n v="2"/>
    <x v="0"/>
    <x v="2"/>
  </r>
  <r>
    <n v="2.0211112000010001E+26"/>
    <d v="2021-11-12T00:00:00"/>
    <d v="2022-01-06T00:00:00"/>
    <n v="6"/>
    <x v="0"/>
    <n v="14793151.108493177"/>
    <n v="2"/>
    <x v="0"/>
    <x v="2"/>
  </r>
  <r>
    <n v="2.0211112000010001E+26"/>
    <d v="2021-11-12T00:00:00"/>
    <d v="2022-01-06T00:00:00"/>
    <n v="6"/>
    <x v="0"/>
    <n v="434446.25964095502"/>
    <n v="2"/>
    <x v="0"/>
    <x v="0"/>
  </r>
  <r>
    <n v="2.0211112000010001E+26"/>
    <d v="2021-11-12T00:00:00"/>
    <d v="2022-01-06T00:00:00"/>
    <n v="6"/>
    <x v="0"/>
    <n v="5243197.8974592239"/>
    <n v="2"/>
    <x v="0"/>
    <x v="1"/>
  </r>
  <r>
    <n v="2.021111600001E+26"/>
    <d v="2021-11-16T00:00:00"/>
    <d v="2022-01-06T00:00:00"/>
    <n v="6"/>
    <x v="0"/>
    <n v="16055.960889165066"/>
    <n v="2"/>
    <x v="0"/>
    <x v="0"/>
  </r>
  <r>
    <n v="2.021111600001E+26"/>
    <d v="2021-11-16T00:00:00"/>
    <d v="2022-01-06T00:00:00"/>
    <n v="6"/>
    <x v="0"/>
    <n v="863427.976701329"/>
    <n v="2"/>
    <x v="0"/>
    <x v="3"/>
  </r>
  <r>
    <n v="2.021122900001E+26"/>
    <d v="2021-12-29T00:00:00"/>
    <d v="2022-01-06T00:00:00"/>
    <n v="6"/>
    <x v="0"/>
    <n v="2978591.0351333586"/>
    <n v="2"/>
    <x v="0"/>
    <x v="2"/>
  </r>
  <r>
    <n v="2.0211112000010001E+26"/>
    <d v="2021-11-12T00:00:00"/>
    <d v="2022-01-07T00:00:00"/>
    <n v="7"/>
    <x v="0"/>
    <n v="120990.50465447042"/>
    <n v="2"/>
    <x v="0"/>
    <x v="1"/>
  </r>
  <r>
    <n v="2.0211112000010001E+26"/>
    <d v="2021-11-12T00:00:00"/>
    <d v="2022-01-07T00:00:00"/>
    <n v="7"/>
    <x v="0"/>
    <n v="97874.371974763941"/>
    <n v="2"/>
    <x v="0"/>
    <x v="3"/>
  </r>
  <r>
    <n v="2.021111600001E+26"/>
    <d v="2021-11-16T00:00:00"/>
    <d v="2022-01-07T00:00:00"/>
    <n v="7"/>
    <x v="0"/>
    <n v="17566090.32947471"/>
    <n v="2"/>
    <x v="0"/>
    <x v="2"/>
  </r>
  <r>
    <n v="2.021111600001E+26"/>
    <d v="2021-11-16T00:00:00"/>
    <d v="2022-01-07T00:00:00"/>
    <n v="7"/>
    <x v="0"/>
    <n v="714363.40434316138"/>
    <n v="2"/>
    <x v="0"/>
    <x v="4"/>
  </r>
  <r>
    <n v="2.021111600001E+26"/>
    <d v="2021-11-16T00:00:00"/>
    <d v="2022-01-07T00:00:00"/>
    <n v="7"/>
    <x v="0"/>
    <n v="1280033.8622701026"/>
    <n v="2"/>
    <x v="0"/>
    <x v="0"/>
  </r>
  <r>
    <n v="2.021111600001E+26"/>
    <d v="2021-11-16T00:00:00"/>
    <d v="2022-01-07T00:00:00"/>
    <n v="7"/>
    <x v="0"/>
    <n v="8560716.5772422329"/>
    <n v="2"/>
    <x v="0"/>
    <x v="1"/>
  </r>
  <r>
    <n v="2.021111600001E+26"/>
    <d v="2021-11-16T00:00:00"/>
    <d v="2022-01-07T00:00:00"/>
    <n v="7"/>
    <x v="0"/>
    <n v="995408.92316927051"/>
    <n v="2"/>
    <x v="0"/>
    <x v="3"/>
  </r>
  <r>
    <n v="2.0211117000010001E+26"/>
    <d v="2021-11-17T00:00:00"/>
    <d v="2022-01-07T00:00:00"/>
    <n v="7"/>
    <x v="0"/>
    <n v="1061956.6951500736"/>
    <n v="1"/>
    <x v="1"/>
    <x v="3"/>
  </r>
  <r>
    <n v="2.021111600001E+26"/>
    <d v="2021-11-16T00:00:00"/>
    <d v="2022-01-10T00:00:00"/>
    <n v="10"/>
    <x v="0"/>
    <n v="27987643.950896412"/>
    <n v="2"/>
    <x v="0"/>
    <x v="2"/>
  </r>
  <r>
    <n v="2.021111600001E+26"/>
    <d v="2021-11-16T00:00:00"/>
    <d v="2022-01-10T00:00:00"/>
    <n v="10"/>
    <x v="0"/>
    <n v="1270142.2010933412"/>
    <n v="2"/>
    <x v="0"/>
    <x v="4"/>
  </r>
  <r>
    <n v="2.021111600001E+26"/>
    <d v="2021-11-16T00:00:00"/>
    <d v="2022-01-10T00:00:00"/>
    <n v="10"/>
    <x v="0"/>
    <n v="2518456.459383761"/>
    <n v="2"/>
    <x v="0"/>
    <x v="0"/>
  </r>
  <r>
    <n v="2.021111600001E+26"/>
    <d v="2021-11-16T00:00:00"/>
    <d v="2022-01-10T00:00:00"/>
    <n v="10"/>
    <x v="0"/>
    <n v="14045110.128748164"/>
    <n v="2"/>
    <x v="0"/>
    <x v="1"/>
  </r>
  <r>
    <n v="2.021111600001E+26"/>
    <d v="2021-11-16T00:00:00"/>
    <d v="2022-01-10T00:00:00"/>
    <n v="10"/>
    <x v="0"/>
    <n v="1875543.6967138171"/>
    <n v="2"/>
    <x v="0"/>
    <x v="3"/>
  </r>
  <r>
    <n v="2.0211117000010001E+26"/>
    <d v="2021-11-17T00:00:00"/>
    <d v="2022-01-10T00:00:00"/>
    <n v="10"/>
    <x v="0"/>
    <n v="2853964.0801199474"/>
    <n v="1"/>
    <x v="1"/>
    <x v="3"/>
  </r>
  <r>
    <n v="2.021111600001E+26"/>
    <d v="2021-11-16T00:00:00"/>
    <d v="2022-01-11T00:00:00"/>
    <n v="11"/>
    <x v="0"/>
    <n v="5138117.1643369542"/>
    <n v="2"/>
    <x v="0"/>
    <x v="2"/>
  </r>
  <r>
    <n v="2.021111600001E+26"/>
    <d v="2021-11-16T00:00:00"/>
    <d v="2022-01-11T00:00:00"/>
    <n v="11"/>
    <x v="0"/>
    <n v="198314.58804770696"/>
    <n v="2"/>
    <x v="0"/>
    <x v="4"/>
  </r>
  <r>
    <n v="2.021111600001E+26"/>
    <d v="2021-11-16T00:00:00"/>
    <d v="2022-01-11T00:00:00"/>
    <n v="11"/>
    <x v="0"/>
    <n v="390483.22099534282"/>
    <n v="2"/>
    <x v="0"/>
    <x v="0"/>
  </r>
  <r>
    <n v="2.021111600001E+26"/>
    <d v="2021-11-16T00:00:00"/>
    <d v="2022-01-11T00:00:00"/>
    <n v="11"/>
    <x v="0"/>
    <n v="2482108.480209752"/>
    <n v="2"/>
    <x v="0"/>
    <x v="1"/>
  </r>
  <r>
    <n v="2.021111600001E+26"/>
    <d v="2021-11-16T00:00:00"/>
    <d v="2022-01-11T00:00:00"/>
    <n v="11"/>
    <x v="0"/>
    <n v="277358.74527347821"/>
    <n v="2"/>
    <x v="0"/>
    <x v="3"/>
  </r>
  <r>
    <n v="2.0211117000010001E+26"/>
    <d v="2021-11-17T00:00:00"/>
    <d v="2022-01-11T00:00:00"/>
    <n v="11"/>
    <x v="0"/>
    <n v="315459.52954833716"/>
    <n v="1"/>
    <x v="1"/>
    <x v="3"/>
  </r>
  <r>
    <n v="2.0211117000010001E+26"/>
    <d v="2021-11-17T00:00:00"/>
    <d v="2022-01-12T00:00:00"/>
    <n v="12"/>
    <x v="0"/>
    <n v="2407432.9908654862"/>
    <n v="1"/>
    <x v="1"/>
    <x v="4"/>
  </r>
  <r>
    <n v="2.0211117000010001E+26"/>
    <d v="2021-11-17T00:00:00"/>
    <d v="2022-01-12T00:00:00"/>
    <n v="12"/>
    <x v="0"/>
    <n v="3492596.3986856644"/>
    <n v="1"/>
    <x v="1"/>
    <x v="0"/>
  </r>
  <r>
    <n v="2.0211117000010001E+26"/>
    <d v="2021-11-17T00:00:00"/>
    <d v="2022-01-12T00:00:00"/>
    <n v="12"/>
    <x v="0"/>
    <n v="1963597.3619751474"/>
    <n v="1"/>
    <x v="1"/>
    <x v="1"/>
  </r>
  <r>
    <n v="2.0211117000010001E+26"/>
    <d v="2021-11-17T00:00:00"/>
    <d v="2022-01-12T00:00:00"/>
    <n v="12"/>
    <x v="0"/>
    <n v="481896.33567400737"/>
    <n v="1"/>
    <x v="1"/>
    <x v="3"/>
  </r>
  <r>
    <n v="2.021122900001E+26"/>
    <d v="2021-12-29T00:00:00"/>
    <d v="2022-01-12T00:00:00"/>
    <n v="12"/>
    <x v="0"/>
    <n v="903575.01342446916"/>
    <n v="2"/>
    <x v="0"/>
    <x v="3"/>
  </r>
  <r>
    <n v="2.021122700001E+26"/>
    <d v="2021-12-27T00:00:00"/>
    <d v="2022-01-18T00:00:00"/>
    <n v="18"/>
    <x v="0"/>
    <n v="42588300.649658307"/>
    <n v="2"/>
    <x v="0"/>
    <x v="2"/>
  </r>
  <r>
    <n v="2.021122700001E+26"/>
    <d v="2021-12-27T00:00:00"/>
    <d v="2022-01-18T00:00:00"/>
    <n v="18"/>
    <x v="0"/>
    <n v="611051.33581048006"/>
    <n v="2"/>
    <x v="0"/>
    <x v="0"/>
  </r>
  <r>
    <n v="2.021122700001E+26"/>
    <d v="2021-12-27T00:00:00"/>
    <d v="2022-01-18T00:00:00"/>
    <n v="18"/>
    <x v="0"/>
    <n v="18161577.235981584"/>
    <n v="2"/>
    <x v="0"/>
    <x v="1"/>
  </r>
  <r>
    <n v="2.0211117000010001E+26"/>
    <d v="2021-11-17T00:00:00"/>
    <d v="2022-01-31T00:00:00"/>
    <n v="31"/>
    <x v="1"/>
    <n v="1390221.5569145035"/>
    <n v="1"/>
    <x v="1"/>
    <x v="0"/>
  </r>
  <r>
    <n v="2.0211117000010001E+26"/>
    <d v="2021-11-17T00:00:00"/>
    <d v="2022-01-31T00:00:00"/>
    <n v="31"/>
    <x v="1"/>
    <n v="12651196.138380157"/>
    <n v="1"/>
    <x v="1"/>
    <x v="1"/>
  </r>
  <r>
    <n v="2.0211117000010001E+26"/>
    <d v="2021-11-17T00:00:00"/>
    <d v="2022-02-01T00:00:00"/>
    <n v="32"/>
    <x v="1"/>
    <n v="6002924.5698496988"/>
    <n v="1"/>
    <x v="1"/>
    <x v="0"/>
  </r>
  <r>
    <n v="2.0211117000010001E+26"/>
    <d v="2021-11-17T00:00:00"/>
    <d v="2022-02-01T00:00:00"/>
    <n v="32"/>
    <x v="1"/>
    <n v="178458.84786147194"/>
    <n v="1"/>
    <x v="1"/>
    <x v="1"/>
  </r>
  <r>
    <n v="2.0211117000010001E+26"/>
    <d v="2021-11-17T00:00:00"/>
    <d v="2022-02-02T00:00:00"/>
    <n v="33"/>
    <x v="1"/>
    <n v="57705.041669712322"/>
    <n v="1"/>
    <x v="1"/>
    <x v="3"/>
  </r>
  <r>
    <n v="2.0211209000010001E+26"/>
    <d v="2021-12-09T00:00:00"/>
    <d v="2022-02-03T00:00:00"/>
    <n v="34"/>
    <x v="1"/>
    <n v="1443065.6058863334"/>
    <n v="1"/>
    <x v="1"/>
    <x v="1"/>
  </r>
  <r>
    <n v="2.0211209000010001E+26"/>
    <d v="2021-12-09T00:00:00"/>
    <d v="2022-02-04T00:00:00"/>
    <n v="35"/>
    <x v="1"/>
    <n v="509592.65430823358"/>
    <n v="1"/>
    <x v="1"/>
    <x v="1"/>
  </r>
  <r>
    <n v="2.0211209000010001E+26"/>
    <d v="2021-12-09T00:00:00"/>
    <d v="2022-02-04T00:00:00"/>
    <n v="35"/>
    <x v="1"/>
    <n v="146750.83602605178"/>
    <n v="1"/>
    <x v="1"/>
    <x v="3"/>
  </r>
  <r>
    <n v="2.0211209000010001E+26"/>
    <d v="2021-12-09T00:00:00"/>
    <d v="2022-02-07T00:00:00"/>
    <n v="38"/>
    <x v="1"/>
    <n v="168052.60853040969"/>
    <n v="1"/>
    <x v="1"/>
    <x v="1"/>
  </r>
  <r>
    <n v="2.0211209000010001E+26"/>
    <d v="2021-12-09T00:00:00"/>
    <d v="2022-02-07T00:00:00"/>
    <n v="38"/>
    <x v="1"/>
    <n v="143761.3595550262"/>
    <n v="1"/>
    <x v="1"/>
    <x v="3"/>
  </r>
  <r>
    <n v="2.0211209000010001E+26"/>
    <d v="2021-12-09T00:00:00"/>
    <d v="2022-02-08T00:00:00"/>
    <n v="39"/>
    <x v="1"/>
    <n v="112203.55725410288"/>
    <n v="1"/>
    <x v="1"/>
    <x v="3"/>
  </r>
  <r>
    <n v="2.0211209000010001E+26"/>
    <d v="2021-12-09T00:00:00"/>
    <d v="2022-02-09T00:00:00"/>
    <n v="40"/>
    <x v="1"/>
    <n v="126690.45655927446"/>
    <n v="1"/>
    <x v="1"/>
    <x v="3"/>
  </r>
  <r>
    <n v="2.0211209000010001E+26"/>
    <d v="2021-12-09T00:00:00"/>
    <d v="2022-02-10T00:00:00"/>
    <n v="41"/>
    <x v="1"/>
    <n v="60082.639205230036"/>
    <n v="1"/>
    <x v="1"/>
    <x v="3"/>
  </r>
  <r>
    <n v="2.0211209000010001E+26"/>
    <d v="2021-12-09T00:00:00"/>
    <d v="2022-02-11T00:00:00"/>
    <n v="42"/>
    <x v="1"/>
    <n v="55992.134468121396"/>
    <n v="1"/>
    <x v="1"/>
    <x v="3"/>
  </r>
  <r>
    <n v="2.0211209000010001E+26"/>
    <d v="2021-12-09T00:00:00"/>
    <d v="2022-02-14T00:00:00"/>
    <n v="45"/>
    <x v="1"/>
    <n v="108908.09726652391"/>
    <n v="1"/>
    <x v="1"/>
    <x v="3"/>
  </r>
  <r>
    <n v="2.021122700001E+26"/>
    <d v="2021-12-27T00:00:00"/>
    <d v="2022-02-14T00:00:00"/>
    <n v="45"/>
    <x v="1"/>
    <n v="769518.76202849951"/>
    <n v="2"/>
    <x v="0"/>
    <x v="4"/>
  </r>
  <r>
    <n v="2.0211209000010001E+26"/>
    <d v="2021-12-09T00:00:00"/>
    <d v="2022-02-15T00:00:00"/>
    <n v="46"/>
    <x v="1"/>
    <n v="99914.106713600733"/>
    <n v="1"/>
    <x v="1"/>
    <x v="3"/>
  </r>
  <r>
    <n v="2.021122700001E+26"/>
    <d v="2021-12-27T00:00:00"/>
    <d v="2022-02-15T00:00:00"/>
    <n v="46"/>
    <x v="1"/>
    <n v="470370.32599575247"/>
    <n v="2"/>
    <x v="0"/>
    <x v="4"/>
  </r>
  <r>
    <n v="2.021122700001E+26"/>
    <d v="2021-12-27T00:00:00"/>
    <d v="2022-02-15T00:00:00"/>
    <n v="46"/>
    <x v="1"/>
    <n v="252719.93265748955"/>
    <n v="2"/>
    <x v="0"/>
    <x v="0"/>
  </r>
  <r>
    <n v="2.021122700001E+26"/>
    <d v="2021-12-27T00:00:00"/>
    <d v="2022-02-15T00:00:00"/>
    <n v="46"/>
    <x v="1"/>
    <n v="194524.51929856135"/>
    <n v="2"/>
    <x v="0"/>
    <x v="3"/>
  </r>
  <r>
    <n v="2.0211209000010001E+26"/>
    <d v="2021-12-09T00:00:00"/>
    <d v="2022-02-16T00:00:00"/>
    <n v="47"/>
    <x v="1"/>
    <n v="42783.436619892993"/>
    <n v="1"/>
    <x v="1"/>
    <x v="3"/>
  </r>
  <r>
    <n v="2.021122700001E+26"/>
    <d v="2021-12-27T00:00:00"/>
    <d v="2022-02-16T00:00:00"/>
    <n v="47"/>
    <x v="1"/>
    <n v="140706.10784844751"/>
    <n v="2"/>
    <x v="0"/>
    <x v="4"/>
  </r>
  <r>
    <n v="2.021122700001E+26"/>
    <d v="2021-12-27T00:00:00"/>
    <d v="2022-02-16T00:00:00"/>
    <n v="47"/>
    <x v="1"/>
    <n v="221949.7597213985"/>
    <n v="2"/>
    <x v="0"/>
    <x v="0"/>
  </r>
  <r>
    <n v="2.021122700001E+26"/>
    <d v="2021-12-27T00:00:00"/>
    <d v="2022-02-16T00:00:00"/>
    <n v="47"/>
    <x v="1"/>
    <n v="1523921.3836387214"/>
    <n v="2"/>
    <x v="0"/>
    <x v="1"/>
  </r>
  <r>
    <n v="2.021122700001E+26"/>
    <d v="2021-12-27T00:00:00"/>
    <d v="2022-02-16T00:00:00"/>
    <n v="47"/>
    <x v="1"/>
    <n v="156284.25749633252"/>
    <n v="2"/>
    <x v="0"/>
    <x v="3"/>
  </r>
  <r>
    <n v="2.0211209000010001E+26"/>
    <d v="2021-12-09T00:00:00"/>
    <d v="2022-02-17T00:00:00"/>
    <n v="48"/>
    <x v="1"/>
    <n v="48141.725809727242"/>
    <n v="1"/>
    <x v="1"/>
    <x v="3"/>
  </r>
  <r>
    <n v="2.0211209000010001E+26"/>
    <d v="2021-12-09T00:00:00"/>
    <d v="2022-02-18T00:00:00"/>
    <n v="49"/>
    <x v="1"/>
    <n v="62933.64128621803"/>
    <n v="1"/>
    <x v="1"/>
    <x v="3"/>
  </r>
  <r>
    <n v="2.0211124000010001E+26"/>
    <d v="2021-11-24T00:00:00"/>
    <d v="2022-02-21T00:00:00"/>
    <n v="52"/>
    <x v="1"/>
    <n v="6628218.6623945376"/>
    <n v="2"/>
    <x v="0"/>
    <x v="2"/>
  </r>
  <r>
    <n v="2.0211124000010001E+26"/>
    <d v="2021-11-24T00:00:00"/>
    <d v="2022-02-21T00:00:00"/>
    <n v="52"/>
    <x v="1"/>
    <n v="216230.4675341807"/>
    <n v="2"/>
    <x v="0"/>
    <x v="4"/>
  </r>
  <r>
    <n v="2.0211209000010001E+26"/>
    <d v="2021-12-09T00:00:00"/>
    <d v="2022-02-21T00:00:00"/>
    <n v="52"/>
    <x v="1"/>
    <n v="76632.276801506989"/>
    <n v="1"/>
    <x v="1"/>
    <x v="3"/>
  </r>
  <r>
    <n v="2.0211228000010001E+26"/>
    <d v="2021-12-28T00:00:00"/>
    <d v="2022-02-21T00:00:00"/>
    <n v="52"/>
    <x v="1"/>
    <n v="35055.436523134078"/>
    <n v="2"/>
    <x v="0"/>
    <x v="0"/>
  </r>
  <r>
    <n v="2.0211228000010001E+26"/>
    <d v="2021-12-28T00:00:00"/>
    <d v="2022-02-21T00:00:00"/>
    <n v="52"/>
    <x v="1"/>
    <n v="4675221.4646694763"/>
    <n v="2"/>
    <x v="0"/>
    <x v="1"/>
  </r>
  <r>
    <n v="2.0211119000010001E+26"/>
    <d v="2021-11-19T00:00:00"/>
    <d v="2022-02-22T00:00:00"/>
    <n v="53"/>
    <x v="1"/>
    <n v="12921739.892075812"/>
    <n v="2"/>
    <x v="0"/>
    <x v="2"/>
  </r>
  <r>
    <n v="2.0211119000010001E+26"/>
    <d v="2021-11-19T00:00:00"/>
    <d v="2022-02-22T00:00:00"/>
    <n v="53"/>
    <x v="1"/>
    <n v="647185.4395861387"/>
    <n v="2"/>
    <x v="0"/>
    <x v="4"/>
  </r>
  <r>
    <n v="2.0211124000010001E+26"/>
    <d v="2021-11-24T00:00:00"/>
    <d v="2022-02-22T00:00:00"/>
    <n v="53"/>
    <x v="1"/>
    <n v="2735599.5533382799"/>
    <n v="2"/>
    <x v="0"/>
    <x v="2"/>
  </r>
  <r>
    <n v="2.0211124000010001E+26"/>
    <d v="2021-11-24T00:00:00"/>
    <d v="2022-02-22T00:00:00"/>
    <n v="53"/>
    <x v="1"/>
    <n v="45638.650461224956"/>
    <n v="2"/>
    <x v="0"/>
    <x v="4"/>
  </r>
  <r>
    <n v="2.0211124000010001E+26"/>
    <d v="2021-11-24T00:00:00"/>
    <d v="2022-02-22T00:00:00"/>
    <n v="53"/>
    <x v="1"/>
    <n v="1228478.9997359428"/>
    <n v="2"/>
    <x v="0"/>
    <x v="0"/>
  </r>
  <r>
    <n v="2.0211124000010001E+26"/>
    <d v="2021-11-24T00:00:00"/>
    <d v="2022-02-22T00:00:00"/>
    <n v="53"/>
    <x v="1"/>
    <n v="6449328.451089886"/>
    <n v="2"/>
    <x v="0"/>
    <x v="1"/>
  </r>
  <r>
    <n v="2.0211124000010001E+26"/>
    <d v="2021-11-24T00:00:00"/>
    <d v="2022-02-22T00:00:00"/>
    <n v="53"/>
    <x v="1"/>
    <n v="793577.1419661945"/>
    <n v="2"/>
    <x v="0"/>
    <x v="3"/>
  </r>
  <r>
    <n v="2.0211209000010001E+26"/>
    <d v="2021-12-09T00:00:00"/>
    <d v="2022-02-22T00:00:00"/>
    <n v="53"/>
    <x v="1"/>
    <n v="51394.297050681605"/>
    <n v="1"/>
    <x v="1"/>
    <x v="3"/>
  </r>
  <r>
    <n v="2.0211228000010001E+26"/>
    <d v="2021-12-28T00:00:00"/>
    <d v="2022-02-22T00:00:00"/>
    <n v="53"/>
    <x v="1"/>
    <n v="10424971.018399077"/>
    <n v="2"/>
    <x v="0"/>
    <x v="2"/>
  </r>
  <r>
    <n v="2.0211228000010001E+26"/>
    <d v="2021-12-28T00:00:00"/>
    <d v="2022-02-22T00:00:00"/>
    <n v="53"/>
    <x v="1"/>
    <n v="446682.79343192111"/>
    <n v="2"/>
    <x v="0"/>
    <x v="4"/>
  </r>
  <r>
    <n v="2.0211228000010001E+26"/>
    <d v="2021-12-28T00:00:00"/>
    <d v="2022-02-22T00:00:00"/>
    <n v="53"/>
    <x v="1"/>
    <n v="908904.52386746125"/>
    <n v="2"/>
    <x v="0"/>
    <x v="0"/>
  </r>
  <r>
    <n v="2.0211228000010001E+26"/>
    <d v="2021-12-28T00:00:00"/>
    <d v="2022-02-22T00:00:00"/>
    <n v="53"/>
    <x v="1"/>
    <n v="4341989.9458788298"/>
    <n v="2"/>
    <x v="0"/>
    <x v="1"/>
  </r>
  <r>
    <n v="2.0211228000010001E+26"/>
    <d v="2021-12-28T00:00:00"/>
    <d v="2022-02-22T00:00:00"/>
    <n v="53"/>
    <x v="1"/>
    <n v="610837.11282144045"/>
    <n v="2"/>
    <x v="0"/>
    <x v="3"/>
  </r>
  <r>
    <n v="2.0211119000010001E+26"/>
    <d v="2021-11-19T00:00:00"/>
    <d v="2022-02-23T00:00:00"/>
    <n v="54"/>
    <x v="1"/>
    <n v="16943709.830951802"/>
    <n v="2"/>
    <x v="0"/>
    <x v="2"/>
  </r>
  <r>
    <n v="2.0211119000010001E+26"/>
    <d v="2021-11-19T00:00:00"/>
    <d v="2022-02-23T00:00:00"/>
    <n v="54"/>
    <x v="1"/>
    <n v="757581.90587915247"/>
    <n v="2"/>
    <x v="0"/>
    <x v="4"/>
  </r>
  <r>
    <n v="2.0211119000010001E+26"/>
    <d v="2021-11-19T00:00:00"/>
    <d v="2022-02-23T00:00:00"/>
    <n v="54"/>
    <x v="1"/>
    <n v="1339407.2567946343"/>
    <n v="2"/>
    <x v="0"/>
    <x v="0"/>
  </r>
  <r>
    <n v="2.0211119000010001E+26"/>
    <d v="2021-11-19T00:00:00"/>
    <d v="2022-02-23T00:00:00"/>
    <n v="54"/>
    <x v="1"/>
    <n v="7123935.430958054"/>
    <n v="2"/>
    <x v="0"/>
    <x v="1"/>
  </r>
  <r>
    <n v="2.0211119000010001E+26"/>
    <d v="2021-11-19T00:00:00"/>
    <d v="2022-02-23T00:00:00"/>
    <n v="54"/>
    <x v="1"/>
    <n v="890796.49030886265"/>
    <n v="2"/>
    <x v="0"/>
    <x v="3"/>
  </r>
  <r>
    <n v="2.0211209000010001E+26"/>
    <d v="2021-12-09T00:00:00"/>
    <d v="2022-02-23T00:00:00"/>
    <n v="54"/>
    <x v="1"/>
    <n v="37298.708843431632"/>
    <n v="1"/>
    <x v="1"/>
    <x v="3"/>
  </r>
  <r>
    <n v="2.0211230000010001E+26"/>
    <d v="2021-12-30T00:00:00"/>
    <d v="2022-02-23T00:00:00"/>
    <n v="54"/>
    <x v="1"/>
    <n v="5618784.9002697011"/>
    <n v="1"/>
    <x v="1"/>
    <x v="0"/>
  </r>
  <r>
    <n v="2.0211118000009999E+26"/>
    <d v="2021-11-18T00:00:00"/>
    <d v="2022-02-24T00:00:00"/>
    <n v="55"/>
    <x v="1"/>
    <n v="5014585.0253880043"/>
    <n v="1"/>
    <x v="1"/>
    <x v="0"/>
  </r>
  <r>
    <n v="2.0211118000009999E+26"/>
    <d v="2021-11-18T00:00:00"/>
    <d v="2022-02-24T00:00:00"/>
    <n v="55"/>
    <x v="1"/>
    <n v="30252.883968815499"/>
    <n v="1"/>
    <x v="1"/>
    <x v="3"/>
  </r>
  <r>
    <n v="2.0211119000010001E+26"/>
    <d v="2021-11-19T00:00:00"/>
    <d v="2022-02-24T00:00:00"/>
    <n v="55"/>
    <x v="1"/>
    <n v="2363458.0515556401"/>
    <n v="2"/>
    <x v="0"/>
    <x v="2"/>
  </r>
  <r>
    <n v="2.0211119000010001E+26"/>
    <d v="2021-11-19T00:00:00"/>
    <d v="2022-02-24T00:00:00"/>
    <n v="55"/>
    <x v="1"/>
    <n v="641846.94345036556"/>
    <n v="2"/>
    <x v="0"/>
    <x v="4"/>
  </r>
  <r>
    <n v="2.0211119000010001E+26"/>
    <d v="2021-11-19T00:00:00"/>
    <d v="2022-02-24T00:00:00"/>
    <n v="55"/>
    <x v="1"/>
    <n v="1243937.4631355831"/>
    <n v="2"/>
    <x v="0"/>
    <x v="0"/>
  </r>
  <r>
    <n v="2.0211119000010001E+26"/>
    <d v="2021-11-19T00:00:00"/>
    <d v="2022-02-24T00:00:00"/>
    <n v="55"/>
    <x v="1"/>
    <n v="6668976.145500185"/>
    <n v="2"/>
    <x v="0"/>
    <x v="1"/>
  </r>
  <r>
    <n v="2.0211119000010001E+26"/>
    <d v="2021-11-19T00:00:00"/>
    <d v="2022-02-24T00:00:00"/>
    <n v="55"/>
    <x v="1"/>
    <n v="774350.78129408893"/>
    <n v="2"/>
    <x v="0"/>
    <x v="3"/>
  </r>
  <r>
    <n v="2.0211230000010001E+26"/>
    <d v="2021-12-30T00:00:00"/>
    <d v="2022-02-24T00:00:00"/>
    <n v="55"/>
    <x v="1"/>
    <n v="4270858.3885834878"/>
    <n v="1"/>
    <x v="1"/>
    <x v="4"/>
  </r>
  <r>
    <n v="2.0211230000010001E+26"/>
    <d v="2021-12-30T00:00:00"/>
    <d v="2022-02-24T00:00:00"/>
    <n v="55"/>
    <x v="1"/>
    <n v="6318583.2309165308"/>
    <n v="1"/>
    <x v="1"/>
    <x v="0"/>
  </r>
  <r>
    <n v="2.0211230000010001E+26"/>
    <d v="2021-12-30T00:00:00"/>
    <d v="2022-02-24T00:00:00"/>
    <n v="55"/>
    <x v="1"/>
    <n v="2767398.4427474202"/>
    <n v="1"/>
    <x v="1"/>
    <x v="1"/>
  </r>
  <r>
    <n v="2.0211230000010001E+26"/>
    <d v="2021-12-30T00:00:00"/>
    <d v="2022-02-24T00:00:00"/>
    <n v="55"/>
    <x v="1"/>
    <n v="776570.50144194975"/>
    <n v="1"/>
    <x v="1"/>
    <x v="3"/>
  </r>
  <r>
    <n v="2.0211118000009999E+26"/>
    <d v="2021-11-18T00:00:00"/>
    <d v="2022-02-25T00:00:00"/>
    <n v="56"/>
    <x v="1"/>
    <n v="4192735.9957190035"/>
    <n v="1"/>
    <x v="1"/>
    <x v="4"/>
  </r>
  <r>
    <n v="2.0211118000009999E+26"/>
    <d v="2021-11-18T00:00:00"/>
    <d v="2022-02-25T00:00:00"/>
    <n v="56"/>
    <x v="1"/>
    <n v="5553504.2208404867"/>
    <n v="1"/>
    <x v="1"/>
    <x v="0"/>
  </r>
  <r>
    <n v="2.0211118000009999E+26"/>
    <d v="2021-11-18T00:00:00"/>
    <d v="2022-02-25T00:00:00"/>
    <n v="56"/>
    <x v="1"/>
    <n v="2392437.7542640124"/>
    <n v="1"/>
    <x v="1"/>
    <x v="1"/>
  </r>
  <r>
    <n v="2.0211118000009999E+26"/>
    <d v="2021-11-18T00:00:00"/>
    <d v="2022-02-25T00:00:00"/>
    <n v="56"/>
    <x v="1"/>
    <n v="575240.83770871756"/>
    <n v="1"/>
    <x v="1"/>
    <x v="3"/>
  </r>
  <r>
    <n v="2.0211119000010001E+26"/>
    <d v="2021-11-19T00:00:00"/>
    <d v="2022-02-25T00:00:00"/>
    <n v="56"/>
    <x v="1"/>
    <n v="24534.797885388529"/>
    <n v="2"/>
    <x v="0"/>
    <x v="3"/>
  </r>
  <r>
    <n v="2.021120600001E+26"/>
    <d v="2021-12-06T00:00:00"/>
    <d v="2022-02-25T00:00:00"/>
    <n v="56"/>
    <x v="1"/>
    <n v="72085.529135112083"/>
    <n v="1"/>
    <x v="1"/>
    <x v="4"/>
  </r>
  <r>
    <n v="2.0211209000010001E+26"/>
    <d v="2021-12-09T00:00:00"/>
    <d v="2022-02-25T00:00:00"/>
    <n v="56"/>
    <x v="1"/>
    <n v="71801.854108908185"/>
    <n v="1"/>
    <x v="1"/>
    <x v="3"/>
  </r>
  <r>
    <n v="2.0211122000009999E+26"/>
    <d v="2021-11-22T00:00:00"/>
    <d v="2022-03-02T00:00:00"/>
    <n v="61"/>
    <x v="2"/>
    <n v="15256014.350103574"/>
    <n v="1"/>
    <x v="1"/>
    <x v="4"/>
  </r>
  <r>
    <n v="2.0211122000009999E+26"/>
    <d v="2021-11-22T00:00:00"/>
    <d v="2022-03-02T00:00:00"/>
    <n v="61"/>
    <x v="2"/>
    <n v="30007139.067885611"/>
    <n v="1"/>
    <x v="1"/>
    <x v="0"/>
  </r>
  <r>
    <n v="2.0211122000009999E+26"/>
    <d v="2021-11-22T00:00:00"/>
    <d v="2022-03-02T00:00:00"/>
    <n v="61"/>
    <x v="2"/>
    <n v="210330.96853654989"/>
    <n v="1"/>
    <x v="1"/>
    <x v="3"/>
  </r>
  <r>
    <n v="2.0211124000010001E+26"/>
    <d v="2021-11-24T00:00:00"/>
    <d v="2022-03-02T00:00:00"/>
    <n v="61"/>
    <x v="2"/>
    <n v="2540785.8271359727"/>
    <n v="2"/>
    <x v="0"/>
    <x v="4"/>
  </r>
  <r>
    <n v="2.0211124000010001E+26"/>
    <d v="2021-11-24T00:00:00"/>
    <d v="2022-03-02T00:00:00"/>
    <n v="61"/>
    <x v="2"/>
    <n v="3708704.3654276524"/>
    <n v="2"/>
    <x v="0"/>
    <x v="3"/>
  </r>
  <r>
    <n v="2.021120600001E+26"/>
    <d v="2021-12-06T00:00:00"/>
    <d v="2022-03-02T00:00:00"/>
    <n v="61"/>
    <x v="2"/>
    <n v="493545.72894415009"/>
    <n v="1"/>
    <x v="1"/>
    <x v="4"/>
  </r>
  <r>
    <n v="2.0211209000010001E+26"/>
    <d v="2021-12-09T00:00:00"/>
    <d v="2022-03-02T00:00:00"/>
    <n v="61"/>
    <x v="2"/>
    <n v="461940.09067446663"/>
    <n v="1"/>
    <x v="1"/>
    <x v="3"/>
  </r>
  <r>
    <n v="2.021112300001E+26"/>
    <d v="2021-11-23T00:00:00"/>
    <d v="2022-03-03T00:00:00"/>
    <n v="62"/>
    <x v="2"/>
    <n v="538291.35322290345"/>
    <n v="1"/>
    <x v="1"/>
    <x v="4"/>
  </r>
  <r>
    <n v="2.021112300001E+26"/>
    <d v="2021-11-23T00:00:00"/>
    <d v="2022-03-03T00:00:00"/>
    <n v="62"/>
    <x v="2"/>
    <n v="6360571.7467958061"/>
    <n v="1"/>
    <x v="1"/>
    <x v="0"/>
  </r>
  <r>
    <n v="2.0211124000010001E+26"/>
    <d v="2021-11-24T00:00:00"/>
    <d v="2022-03-03T00:00:00"/>
    <n v="62"/>
    <x v="2"/>
    <n v="681724.23975287983"/>
    <n v="2"/>
    <x v="0"/>
    <x v="3"/>
  </r>
  <r>
    <n v="2.0211207000010001E+26"/>
    <d v="2021-12-07T00:00:00"/>
    <d v="2022-03-03T00:00:00"/>
    <n v="62"/>
    <x v="2"/>
    <n v="1824811.0079838322"/>
    <n v="1"/>
    <x v="1"/>
    <x v="4"/>
  </r>
  <r>
    <n v="2.0211207000010001E+26"/>
    <d v="2021-12-07T00:00:00"/>
    <d v="2022-03-03T00:00:00"/>
    <n v="62"/>
    <x v="2"/>
    <n v="2764619.0989939906"/>
    <n v="1"/>
    <x v="1"/>
    <x v="0"/>
  </r>
  <r>
    <n v="2.0211209000010001E+26"/>
    <d v="2021-12-09T00:00:00"/>
    <d v="2022-03-03T00:00:00"/>
    <n v="62"/>
    <x v="2"/>
    <n v="332645.0997690743"/>
    <n v="1"/>
    <x v="1"/>
    <x v="3"/>
  </r>
  <r>
    <n v="2.0211124000010001E+26"/>
    <d v="2021-11-24T00:00:00"/>
    <d v="2022-03-04T00:00:00"/>
    <n v="63"/>
    <x v="2"/>
    <n v="1144932.7410103744"/>
    <n v="2"/>
    <x v="0"/>
    <x v="2"/>
  </r>
  <r>
    <n v="2.0211124000010001E+26"/>
    <d v="2021-11-24T00:00:00"/>
    <d v="2022-03-04T00:00:00"/>
    <n v="63"/>
    <x v="2"/>
    <n v="33530.796737209581"/>
    <n v="2"/>
    <x v="0"/>
    <x v="4"/>
  </r>
  <r>
    <n v="2.0211124000010001E+26"/>
    <d v="2021-11-24T00:00:00"/>
    <d v="2022-03-04T00:00:00"/>
    <n v="63"/>
    <x v="2"/>
    <n v="103788.7000374295"/>
    <n v="2"/>
    <x v="0"/>
    <x v="0"/>
  </r>
  <r>
    <n v="2.0211124000010001E+26"/>
    <d v="2021-11-24T00:00:00"/>
    <d v="2022-03-04T00:00:00"/>
    <n v="63"/>
    <x v="2"/>
    <n v="496396.94299137074"/>
    <n v="2"/>
    <x v="0"/>
    <x v="1"/>
  </r>
  <r>
    <n v="2.0211124000010001E+26"/>
    <d v="2021-11-24T00:00:00"/>
    <d v="2022-03-04T00:00:00"/>
    <n v="63"/>
    <x v="2"/>
    <n v="48540.064240597392"/>
    <n v="2"/>
    <x v="0"/>
    <x v="3"/>
  </r>
  <r>
    <n v="2.0211209000010001E+26"/>
    <d v="2021-12-09T00:00:00"/>
    <d v="2022-03-04T00:00:00"/>
    <n v="63"/>
    <x v="2"/>
    <n v="653402.4604889896"/>
    <n v="1"/>
    <x v="1"/>
    <x v="3"/>
  </r>
  <r>
    <n v="2.021120600001E+26"/>
    <d v="2021-12-06T00:00:00"/>
    <d v="2022-03-07T00:00:00"/>
    <n v="66"/>
    <x v="2"/>
    <n v="7601160.7178704403"/>
    <n v="1"/>
    <x v="1"/>
    <x v="4"/>
  </r>
  <r>
    <n v="2.0211207000010001E+26"/>
    <d v="2021-12-07T00:00:00"/>
    <d v="2022-03-07T00:00:00"/>
    <n v="66"/>
    <x v="2"/>
    <n v="9204606.4365910664"/>
    <n v="1"/>
    <x v="1"/>
    <x v="4"/>
  </r>
  <r>
    <n v="2.0211209000010001E+26"/>
    <d v="2021-12-09T00:00:00"/>
    <d v="2022-03-07T00:00:00"/>
    <n v="66"/>
    <x v="2"/>
    <n v="626656.33819360693"/>
    <n v="1"/>
    <x v="1"/>
    <x v="3"/>
  </r>
  <r>
    <n v="2.021113000001E+26"/>
    <d v="2021-11-30T00:00:00"/>
    <d v="2022-03-08T00:00:00"/>
    <n v="67"/>
    <x v="2"/>
    <n v="245477.45950036953"/>
    <n v="1"/>
    <x v="1"/>
    <x v="4"/>
  </r>
  <r>
    <n v="2.021113000001E+26"/>
    <d v="2021-11-30T00:00:00"/>
    <d v="2022-03-08T00:00:00"/>
    <n v="67"/>
    <x v="2"/>
    <n v="6551528.0241712043"/>
    <n v="1"/>
    <x v="1"/>
    <x v="0"/>
  </r>
  <r>
    <n v="2.0211209000010001E+26"/>
    <d v="2021-12-09T00:00:00"/>
    <d v="2022-03-08T00:00:00"/>
    <n v="67"/>
    <x v="2"/>
    <n v="91948.308182246343"/>
    <n v="1"/>
    <x v="1"/>
    <x v="3"/>
  </r>
  <r>
    <n v="2.021113000001E+26"/>
    <d v="2021-11-30T00:00:00"/>
    <d v="2022-03-09T00:00:00"/>
    <n v="68"/>
    <x v="2"/>
    <n v="5855910.3809526712"/>
    <n v="1"/>
    <x v="1"/>
    <x v="4"/>
  </r>
  <r>
    <n v="2.021113000001E+26"/>
    <d v="2021-11-30T00:00:00"/>
    <d v="2022-03-09T00:00:00"/>
    <n v="68"/>
    <x v="2"/>
    <n v="6545620.2354847724"/>
    <n v="1"/>
    <x v="1"/>
    <x v="0"/>
  </r>
  <r>
    <n v="2.021113000001E+26"/>
    <d v="2021-11-30T00:00:00"/>
    <d v="2022-03-09T00:00:00"/>
    <n v="68"/>
    <x v="2"/>
    <n v="3731267.1638566209"/>
    <n v="1"/>
    <x v="1"/>
    <x v="1"/>
  </r>
  <r>
    <n v="2.021113000001E+26"/>
    <d v="2021-11-30T00:00:00"/>
    <d v="2022-03-09T00:00:00"/>
    <n v="68"/>
    <x v="2"/>
    <n v="774867.9722572891"/>
    <n v="1"/>
    <x v="1"/>
    <x v="3"/>
  </r>
  <r>
    <n v="2.021113000001E+26"/>
    <d v="2021-11-30T00:00:00"/>
    <d v="2022-03-10T00:00:00"/>
    <n v="69"/>
    <x v="2"/>
    <n v="809485.14196578879"/>
    <n v="1"/>
    <x v="1"/>
    <x v="1"/>
  </r>
  <r>
    <n v="2.021113000001E+26"/>
    <d v="2021-11-30T00:00:00"/>
    <d v="2022-03-10T00:00:00"/>
    <n v="69"/>
    <x v="2"/>
    <n v="791418.92613797099"/>
    <n v="1"/>
    <x v="1"/>
    <x v="3"/>
  </r>
  <r>
    <n v="2.021112500001E+26"/>
    <d v="2021-11-25T00:00:00"/>
    <d v="2022-03-14T00:00:00"/>
    <n v="73"/>
    <x v="2"/>
    <n v="152509.05566814204"/>
    <n v="1"/>
    <x v="1"/>
    <x v="3"/>
  </r>
  <r>
    <n v="2.0211129000009999E+26"/>
    <d v="2021-11-29T00:00:00"/>
    <d v="2022-03-14T00:00:00"/>
    <n v="73"/>
    <x v="2"/>
    <n v="2691164.8460256625"/>
    <n v="1"/>
    <x v="1"/>
    <x v="1"/>
  </r>
  <r>
    <n v="2.0211129000009999E+26"/>
    <d v="2021-11-29T00:00:00"/>
    <d v="2022-03-14T00:00:00"/>
    <n v="73"/>
    <x v="2"/>
    <n v="56033.848274444295"/>
    <n v="1"/>
    <x v="1"/>
    <x v="3"/>
  </r>
  <r>
    <n v="2.021112500001E+26"/>
    <d v="2021-11-25T00:00:00"/>
    <d v="2022-03-15T00:00:00"/>
    <n v="74"/>
    <x v="2"/>
    <n v="5264973.8508052407"/>
    <n v="1"/>
    <x v="1"/>
    <x v="4"/>
  </r>
  <r>
    <n v="2.021112500001E+26"/>
    <d v="2021-11-25T00:00:00"/>
    <d v="2022-03-15T00:00:00"/>
    <n v="74"/>
    <x v="2"/>
    <n v="6616780.4244096316"/>
    <n v="1"/>
    <x v="1"/>
    <x v="0"/>
  </r>
  <r>
    <n v="2.021112500001E+26"/>
    <d v="2021-11-25T00:00:00"/>
    <d v="2022-03-15T00:00:00"/>
    <n v="74"/>
    <x v="2"/>
    <n v="3105740.2855959227"/>
    <n v="1"/>
    <x v="1"/>
    <x v="1"/>
  </r>
  <r>
    <n v="2.021112500001E+26"/>
    <d v="2021-11-25T00:00:00"/>
    <d v="2022-03-15T00:00:00"/>
    <n v="74"/>
    <x v="2"/>
    <n v="778392.82382813329"/>
    <n v="1"/>
    <x v="1"/>
    <x v="3"/>
  </r>
  <r>
    <n v="2.0211223000010001E+26"/>
    <d v="2021-12-23T00:00:00"/>
    <d v="2022-03-17T00:00:00"/>
    <n v="76"/>
    <x v="2"/>
    <n v="24785.686775458984"/>
    <n v="1"/>
    <x v="1"/>
    <x v="3"/>
  </r>
  <r>
    <n v="2.0211126000010001E+26"/>
    <d v="2021-11-26T00:00:00"/>
    <d v="2022-03-18T00:00:00"/>
    <n v="77"/>
    <x v="2"/>
    <n v="16687.329363599427"/>
    <n v="2"/>
    <x v="0"/>
    <x v="4"/>
  </r>
  <r>
    <n v="2.0211126000010001E+26"/>
    <d v="2021-11-26T00:00:00"/>
    <d v="2022-03-21T00:00:00"/>
    <n v="80"/>
    <x v="2"/>
    <n v="39762691.871293344"/>
    <n v="2"/>
    <x v="0"/>
    <x v="2"/>
  </r>
  <r>
    <n v="2.0211223000010001E+26"/>
    <d v="2021-12-23T00:00:00"/>
    <d v="2022-03-21T00:00:00"/>
    <n v="80"/>
    <x v="2"/>
    <n v="268249.28084612009"/>
    <n v="1"/>
    <x v="1"/>
    <x v="0"/>
  </r>
  <r>
    <n v="2.0211126000010001E+26"/>
    <d v="2021-11-26T00:00:00"/>
    <d v="2022-03-22T00:00:00"/>
    <n v="81"/>
    <x v="2"/>
    <n v="10832551.420577094"/>
    <n v="2"/>
    <x v="0"/>
    <x v="2"/>
  </r>
  <r>
    <n v="2.0211126000010001E+26"/>
    <d v="2021-11-26T00:00:00"/>
    <d v="2022-03-22T00:00:00"/>
    <n v="81"/>
    <x v="2"/>
    <n v="469239.67118710605"/>
    <n v="2"/>
    <x v="0"/>
    <x v="4"/>
  </r>
  <r>
    <n v="2.0211126000010001E+26"/>
    <d v="2021-11-26T00:00:00"/>
    <d v="2022-03-22T00:00:00"/>
    <n v="81"/>
    <x v="2"/>
    <n v="763110.75066668598"/>
    <n v="2"/>
    <x v="0"/>
    <x v="0"/>
  </r>
  <r>
    <n v="2.0211126000010001E+26"/>
    <d v="2021-11-26T00:00:00"/>
    <d v="2022-03-22T00:00:00"/>
    <n v="81"/>
    <x v="2"/>
    <n v="4675961.1779039828"/>
    <n v="2"/>
    <x v="0"/>
    <x v="1"/>
  </r>
  <r>
    <n v="2.0211126000010001E+26"/>
    <d v="2021-11-26T00:00:00"/>
    <d v="2022-03-22T00:00:00"/>
    <n v="81"/>
    <x v="2"/>
    <n v="531606.77876025357"/>
    <n v="2"/>
    <x v="0"/>
    <x v="3"/>
  </r>
  <r>
    <n v="2.0211126000010001E+26"/>
    <d v="2021-11-26T00:00:00"/>
    <d v="2022-03-23T00:00:00"/>
    <n v="82"/>
    <x v="2"/>
    <n v="12272230.207174703"/>
    <n v="2"/>
    <x v="0"/>
    <x v="2"/>
  </r>
  <r>
    <n v="2.0211126000010001E+26"/>
    <d v="2021-11-26T00:00:00"/>
    <d v="2022-03-23T00:00:00"/>
    <n v="82"/>
    <x v="2"/>
    <n v="512650.72006814182"/>
    <n v="2"/>
    <x v="0"/>
    <x v="4"/>
  </r>
  <r>
    <n v="2.0211126000010001E+26"/>
    <d v="2021-11-26T00:00:00"/>
    <d v="2022-03-23T00:00:00"/>
    <n v="82"/>
    <x v="2"/>
    <n v="926307.86441220285"/>
    <n v="2"/>
    <x v="0"/>
    <x v="0"/>
  </r>
  <r>
    <n v="2.0211126000010001E+26"/>
    <d v="2021-11-26T00:00:00"/>
    <d v="2022-03-23T00:00:00"/>
    <n v="82"/>
    <x v="2"/>
    <n v="5055916.5064293891"/>
    <n v="2"/>
    <x v="0"/>
    <x v="1"/>
  </r>
  <r>
    <n v="2.0211126000010001E+26"/>
    <d v="2021-11-26T00:00:00"/>
    <d v="2022-03-23T00:00:00"/>
    <n v="82"/>
    <x v="2"/>
    <n v="570142.96211110533"/>
    <n v="2"/>
    <x v="0"/>
    <x v="3"/>
  </r>
  <r>
    <n v="2.0211126000010001E+26"/>
    <d v="2021-11-26T00:00:00"/>
    <d v="2022-03-24T00:00:00"/>
    <n v="83"/>
    <x v="2"/>
    <n v="4621053.1472290168"/>
    <n v="2"/>
    <x v="0"/>
    <x v="2"/>
  </r>
  <r>
    <n v="2.0211126000010001E+26"/>
    <d v="2021-11-26T00:00:00"/>
    <d v="2022-03-24T00:00:00"/>
    <n v="83"/>
    <x v="2"/>
    <n v="500463.51402692299"/>
    <n v="2"/>
    <x v="0"/>
    <x v="4"/>
  </r>
  <r>
    <n v="2.0211126000010001E+26"/>
    <d v="2021-11-26T00:00:00"/>
    <d v="2022-03-24T00:00:00"/>
    <n v="83"/>
    <x v="2"/>
    <n v="932294.68264906958"/>
    <n v="2"/>
    <x v="0"/>
    <x v="0"/>
  </r>
  <r>
    <n v="2.0211126000010001E+26"/>
    <d v="2021-11-26T00:00:00"/>
    <d v="2022-03-24T00:00:00"/>
    <n v="83"/>
    <x v="2"/>
    <n v="5203425.185355885"/>
    <n v="2"/>
    <x v="0"/>
    <x v="1"/>
  </r>
  <r>
    <n v="2.0211126000010001E+26"/>
    <d v="2021-11-26T00:00:00"/>
    <d v="2022-03-24T00:00:00"/>
    <n v="83"/>
    <x v="2"/>
    <n v="597421.28645173321"/>
    <n v="2"/>
    <x v="0"/>
    <x v="3"/>
  </r>
  <r>
    <n v="2.0211126000010001E+26"/>
    <d v="2021-11-26T00:00:00"/>
    <d v="2022-03-25T00:00:00"/>
    <n v="84"/>
    <x v="2"/>
    <n v="668648.85891530383"/>
    <n v="2"/>
    <x v="0"/>
    <x v="3"/>
  </r>
  <r>
    <n v="2.0211208000009999E+26"/>
    <d v="2021-12-08T00:00:00"/>
    <d v="2022-03-28T00:00:00"/>
    <n v="87"/>
    <x v="2"/>
    <n v="3700128.0306369588"/>
    <n v="2"/>
    <x v="0"/>
    <x v="2"/>
  </r>
  <r>
    <n v="2.0211208000009999E+26"/>
    <d v="2021-12-08T00:00:00"/>
    <d v="2022-03-28T00:00:00"/>
    <n v="87"/>
    <x v="2"/>
    <n v="611962.01188314159"/>
    <n v="2"/>
    <x v="0"/>
    <x v="1"/>
  </r>
  <r>
    <n v="2.021122000001E+26"/>
    <d v="2021-12-20T00:00:00"/>
    <d v="2022-03-29T00:00:00"/>
    <n v="88"/>
    <x v="2"/>
    <n v="22722.822640367685"/>
    <n v="2"/>
    <x v="0"/>
    <x v="0"/>
  </r>
  <r>
    <n v="2.0211221000010001E+26"/>
    <d v="2021-12-21T00:00:00"/>
    <d v="2022-03-29T00:00:00"/>
    <n v="88"/>
    <x v="2"/>
    <n v="155135.97105221439"/>
    <n v="1"/>
    <x v="1"/>
    <x v="1"/>
  </r>
  <r>
    <n v="2.0211221000010001E+26"/>
    <d v="2021-12-21T00:00:00"/>
    <d v="2022-03-30T00:00:00"/>
    <n v="89"/>
    <x v="2"/>
    <n v="1324271.5209222788"/>
    <n v="1"/>
    <x v="1"/>
    <x v="4"/>
  </r>
  <r>
    <n v="2.0211221000010001E+26"/>
    <d v="2021-12-21T00:00:00"/>
    <d v="2022-03-30T00:00:00"/>
    <n v="89"/>
    <x v="2"/>
    <n v="3211224.0216820771"/>
    <n v="1"/>
    <x v="1"/>
    <x v="1"/>
  </r>
  <r>
    <n v="2.0211221000010001E+26"/>
    <d v="2021-12-21T00:00:00"/>
    <d v="2022-03-30T00:00:00"/>
    <n v="89"/>
    <x v="2"/>
    <n v="721286.53820651607"/>
    <n v="1"/>
    <x v="1"/>
    <x v="3"/>
  </r>
  <r>
    <n v="2.0211203000009999E+26"/>
    <d v="2021-12-03T00:00:00"/>
    <d v="2022-03-31T00:00:00"/>
    <n v="90"/>
    <x v="2"/>
    <n v="2801018.8744799853"/>
    <n v="1"/>
    <x v="1"/>
    <x v="4"/>
  </r>
  <r>
    <n v="2.0211203000009999E+26"/>
    <d v="2021-12-03T00:00:00"/>
    <d v="2022-03-31T00:00:00"/>
    <n v="90"/>
    <x v="2"/>
    <n v="128998.34148495756"/>
    <n v="1"/>
    <x v="1"/>
    <x v="3"/>
  </r>
  <r>
    <n v="2.0211221000010001E+26"/>
    <d v="2021-12-21T00:00:00"/>
    <d v="2022-03-31T00:00:00"/>
    <n v="90"/>
    <x v="2"/>
    <n v="755435.08299887297"/>
    <n v="1"/>
    <x v="1"/>
    <x v="3"/>
  </r>
  <r>
    <n v="2.0211202000010001E+26"/>
    <d v="2021-12-02T00:00:00"/>
    <d v="2022-04-01T00:00:00"/>
    <n v="91"/>
    <x v="3"/>
    <n v="1833656.5486593137"/>
    <n v="2"/>
    <x v="0"/>
    <x v="2"/>
  </r>
  <r>
    <n v="2.0211202000010001E+26"/>
    <d v="2021-12-02T00:00:00"/>
    <d v="2022-04-01T00:00:00"/>
    <n v="91"/>
    <x v="3"/>
    <n v="24161.927403812497"/>
    <n v="2"/>
    <x v="0"/>
    <x v="0"/>
  </r>
  <r>
    <n v="2.0211210000009999E+26"/>
    <d v="2021-12-10T00:00:00"/>
    <d v="2022-04-01T00:00:00"/>
    <n v="91"/>
    <x v="3"/>
    <n v="90884.893326150748"/>
    <n v="1"/>
    <x v="1"/>
    <x v="0"/>
  </r>
  <r>
    <n v="2.021121300001E+26"/>
    <d v="2021-12-13T00:00:00"/>
    <d v="2022-04-01T00:00:00"/>
    <n v="91"/>
    <x v="3"/>
    <n v="16669.814214387563"/>
    <n v="1"/>
    <x v="1"/>
    <x v="3"/>
  </r>
  <r>
    <n v="2.0211215000009999E+26"/>
    <d v="2021-12-15T00:00:00"/>
    <d v="2022-04-01T00:00:00"/>
    <n v="91"/>
    <x v="3"/>
    <n v="24918.703172122179"/>
    <n v="1"/>
    <x v="1"/>
    <x v="4"/>
  </r>
  <r>
    <n v="2.0211217000009999E+26"/>
    <d v="2021-12-17T00:00:00"/>
    <d v="2022-04-01T00:00:00"/>
    <n v="91"/>
    <x v="3"/>
    <n v="137355.7393741422"/>
    <n v="1"/>
    <x v="1"/>
    <x v="0"/>
  </r>
  <r>
    <n v="2.0211217000009999E+26"/>
    <d v="2021-12-17T00:00:00"/>
    <d v="2022-04-04T00:00:00"/>
    <n v="94"/>
    <x v="3"/>
    <n v="3082486.4996912945"/>
    <n v="1"/>
    <x v="1"/>
    <x v="0"/>
  </r>
  <r>
    <n v="2.0211217000009999E+26"/>
    <d v="2021-12-17T00:00:00"/>
    <d v="2022-04-05T00:00:00"/>
    <n v="95"/>
    <x v="3"/>
    <n v="8734226.2500496283"/>
    <n v="1"/>
    <x v="1"/>
    <x v="0"/>
  </r>
  <r>
    <n v="2.0211217000009999E+26"/>
    <d v="2021-12-17T00:00:00"/>
    <d v="2022-04-06T00:00:00"/>
    <n v="96"/>
    <x v="3"/>
    <n v="8622812.706160903"/>
    <n v="1"/>
    <x v="1"/>
    <x v="0"/>
  </r>
  <r>
    <n v="2.0211210000009999E+26"/>
    <d v="2021-12-10T00:00:00"/>
    <d v="2022-04-07T00:00:00"/>
    <n v="97"/>
    <x v="3"/>
    <n v="613315.68056913139"/>
    <n v="1"/>
    <x v="1"/>
    <x v="0"/>
  </r>
  <r>
    <n v="2.021121300001E+26"/>
    <d v="2021-12-13T00:00:00"/>
    <d v="2022-04-07T00:00:00"/>
    <n v="97"/>
    <x v="3"/>
    <n v="2697648.9692418836"/>
    <n v="1"/>
    <x v="1"/>
    <x v="1"/>
  </r>
  <r>
    <n v="2.0211210000009999E+26"/>
    <d v="2021-12-10T00:00:00"/>
    <d v="2022-04-08T00:00:00"/>
    <n v="98"/>
    <x v="3"/>
    <n v="5458655.6117184209"/>
    <n v="1"/>
    <x v="1"/>
    <x v="0"/>
  </r>
  <r>
    <n v="2.021121300001E+26"/>
    <d v="2021-12-13T00:00:00"/>
    <d v="2022-04-08T00:00:00"/>
    <n v="98"/>
    <x v="3"/>
    <n v="5764394.4052298404"/>
    <n v="1"/>
    <x v="1"/>
    <x v="4"/>
  </r>
  <r>
    <n v="2.021121300001E+26"/>
    <d v="2021-12-13T00:00:00"/>
    <d v="2022-04-08T00:00:00"/>
    <n v="98"/>
    <x v="3"/>
    <n v="1667533.6482973348"/>
    <n v="1"/>
    <x v="1"/>
    <x v="0"/>
  </r>
  <r>
    <n v="2.021121300001E+26"/>
    <d v="2021-12-13T00:00:00"/>
    <d v="2022-04-08T00:00:00"/>
    <n v="98"/>
    <x v="3"/>
    <n v="3513643.9393052557"/>
    <n v="1"/>
    <x v="1"/>
    <x v="1"/>
  </r>
  <r>
    <n v="2.021121300001E+26"/>
    <d v="2021-12-13T00:00:00"/>
    <d v="2022-04-08T00:00:00"/>
    <n v="98"/>
    <x v="3"/>
    <n v="797336.84783322772"/>
    <n v="1"/>
    <x v="1"/>
    <x v="3"/>
  </r>
  <r>
    <n v="2.021121300001E+26"/>
    <d v="2021-12-13T00:00:00"/>
    <d v="2022-04-11T00:00:00"/>
    <n v="101"/>
    <x v="3"/>
    <n v="11914041.360879725"/>
    <n v="1"/>
    <x v="1"/>
    <x v="4"/>
  </r>
  <r>
    <n v="2.021121300001E+26"/>
    <d v="2021-12-13T00:00:00"/>
    <d v="2022-04-11T00:00:00"/>
    <n v="101"/>
    <x v="3"/>
    <n v="14263575.228828007"/>
    <n v="1"/>
    <x v="1"/>
    <x v="0"/>
  </r>
  <r>
    <n v="2.021121300001E+26"/>
    <d v="2021-12-13T00:00:00"/>
    <d v="2022-04-11T00:00:00"/>
    <n v="101"/>
    <x v="3"/>
    <n v="7197275.8401575191"/>
    <n v="1"/>
    <x v="1"/>
    <x v="1"/>
  </r>
  <r>
    <n v="2.021121300001E+26"/>
    <d v="2021-12-13T00:00:00"/>
    <d v="2022-04-11T00:00:00"/>
    <n v="101"/>
    <x v="3"/>
    <n v="1670561.7857860141"/>
    <n v="1"/>
    <x v="1"/>
    <x v="3"/>
  </r>
  <r>
    <n v="2.0211214000010001E+26"/>
    <d v="2021-12-14T00:00:00"/>
    <d v="2022-04-11T00:00:00"/>
    <n v="101"/>
    <x v="3"/>
    <n v="40257.801343077364"/>
    <n v="1"/>
    <x v="1"/>
    <x v="4"/>
  </r>
  <r>
    <n v="2.0211216000010001E+26"/>
    <d v="2021-12-16T00:00:00"/>
    <d v="2022-04-11T00:00:00"/>
    <n v="101"/>
    <x v="3"/>
    <n v="3226514.3477618084"/>
    <n v="1"/>
    <x v="1"/>
    <x v="4"/>
  </r>
  <r>
    <n v="2.0211216000010001E+26"/>
    <d v="2021-12-16T00:00:00"/>
    <d v="2022-04-11T00:00:00"/>
    <n v="101"/>
    <x v="3"/>
    <n v="7966617.2342737662"/>
    <n v="1"/>
    <x v="1"/>
    <x v="0"/>
  </r>
  <r>
    <n v="2.0211216000010001E+26"/>
    <d v="2021-12-16T00:00:00"/>
    <d v="2022-04-11T00:00:00"/>
    <n v="101"/>
    <x v="3"/>
    <n v="14244.647815952727"/>
    <n v="1"/>
    <x v="1"/>
    <x v="3"/>
  </r>
  <r>
    <n v="2.0211217000009999E+26"/>
    <d v="2021-12-17T00:00:00"/>
    <d v="2022-04-11T00:00:00"/>
    <n v="101"/>
    <x v="3"/>
    <n v="334064.3254402834"/>
    <n v="1"/>
    <x v="1"/>
    <x v="0"/>
  </r>
  <r>
    <n v="2.021121300001E+26"/>
    <d v="2021-12-13T00:00:00"/>
    <d v="2022-04-12T00:00:00"/>
    <n v="102"/>
    <x v="3"/>
    <n v="3319871.0554744424"/>
    <n v="1"/>
    <x v="1"/>
    <x v="4"/>
  </r>
  <r>
    <n v="2.021121300001E+26"/>
    <d v="2021-12-13T00:00:00"/>
    <d v="2022-04-12T00:00:00"/>
    <n v="102"/>
    <x v="3"/>
    <n v="3999920.9556830968"/>
    <n v="1"/>
    <x v="1"/>
    <x v="0"/>
  </r>
  <r>
    <n v="2.021121300001E+26"/>
    <d v="2021-12-13T00:00:00"/>
    <d v="2022-04-12T00:00:00"/>
    <n v="102"/>
    <x v="3"/>
    <n v="2055447.5547303623"/>
    <n v="1"/>
    <x v="1"/>
    <x v="1"/>
  </r>
  <r>
    <n v="2.021121300001E+26"/>
    <d v="2021-12-13T00:00:00"/>
    <d v="2022-04-12T00:00:00"/>
    <n v="102"/>
    <x v="3"/>
    <n v="496542.38977923087"/>
    <n v="1"/>
    <x v="1"/>
    <x v="3"/>
  </r>
  <r>
    <n v="2.0211217000009999E+26"/>
    <d v="2021-12-17T00:00:00"/>
    <d v="2022-04-12T00:00:00"/>
    <n v="102"/>
    <x v="3"/>
    <n v="2972615.7564617079"/>
    <n v="1"/>
    <x v="1"/>
    <x v="0"/>
  </r>
  <r>
    <n v="2.0211214000010001E+26"/>
    <d v="2021-12-14T00:00:00"/>
    <d v="2022-04-13T00:00:00"/>
    <n v="103"/>
    <x v="3"/>
    <n v="2479509.8289855425"/>
    <n v="1"/>
    <x v="1"/>
    <x v="4"/>
  </r>
  <r>
    <n v="2.0211216000010001E+26"/>
    <d v="2021-12-16T00:00:00"/>
    <d v="2022-04-13T00:00:00"/>
    <n v="103"/>
    <x v="3"/>
    <n v="1683339.8101709757"/>
    <n v="1"/>
    <x v="1"/>
    <x v="4"/>
  </r>
  <r>
    <n v="2.0211216000010001E+26"/>
    <d v="2021-12-16T00:00:00"/>
    <d v="2022-04-13T00:00:00"/>
    <n v="103"/>
    <x v="3"/>
    <n v="4935555.7769326307"/>
    <n v="1"/>
    <x v="1"/>
    <x v="0"/>
  </r>
  <r>
    <n v="2.0211216000010001E+26"/>
    <d v="2021-12-16T00:00:00"/>
    <d v="2022-04-13T00:00:00"/>
    <n v="103"/>
    <x v="3"/>
    <n v="2539101.5763494107"/>
    <n v="1"/>
    <x v="1"/>
    <x v="1"/>
  </r>
  <r>
    <n v="2.0211216000010001E+26"/>
    <d v="2021-12-16T00:00:00"/>
    <d v="2022-04-13T00:00:00"/>
    <n v="103"/>
    <x v="3"/>
    <n v="603076.34507392417"/>
    <n v="1"/>
    <x v="1"/>
    <x v="3"/>
  </r>
  <r>
    <n v="2.0211215000009999E+26"/>
    <d v="2021-12-15T00:00:00"/>
    <d v="2022-04-14T00:00:00"/>
    <n v="104"/>
    <x v="3"/>
    <n v="937698.97742245323"/>
    <n v="1"/>
    <x v="1"/>
    <x v="4"/>
  </r>
  <r>
    <n v="2.0211216000010001E+26"/>
    <d v="2021-12-16T00:00:00"/>
    <d v="2022-04-14T00:00:00"/>
    <n v="104"/>
    <x v="3"/>
    <n v="2875597.0762316086"/>
    <n v="1"/>
    <x v="1"/>
    <x v="4"/>
  </r>
  <r>
    <n v="2.0211216000010001E+26"/>
    <d v="2021-12-16T00:00:00"/>
    <d v="2022-04-14T00:00:00"/>
    <n v="104"/>
    <x v="3"/>
    <n v="4770177.247929777"/>
    <n v="1"/>
    <x v="1"/>
    <x v="0"/>
  </r>
  <r>
    <n v="2.0211216000010001E+26"/>
    <d v="2021-12-16T00:00:00"/>
    <d v="2022-04-14T00:00:00"/>
    <n v="104"/>
    <x v="3"/>
    <n v="2512845.3350130338"/>
    <n v="1"/>
    <x v="1"/>
    <x v="1"/>
  </r>
  <r>
    <n v="2.0211216000010001E+26"/>
    <d v="2021-12-16T00:00:00"/>
    <d v="2022-04-14T00:00:00"/>
    <n v="104"/>
    <x v="3"/>
    <n v="587414.95109740412"/>
    <n v="1"/>
    <x v="1"/>
    <x v="3"/>
  </r>
  <r>
    <n v="2.0211222000009999E+26"/>
    <d v="2021-12-22T00:00:00"/>
    <d v="2022-04-14T00:00:00"/>
    <n v="104"/>
    <x v="3"/>
    <n v="323763.82186707604"/>
    <n v="1"/>
    <x v="1"/>
    <x v="0"/>
  </r>
  <r>
    <n v="2.021122000001E+26"/>
    <d v="2021-12-20T00:00:00"/>
    <d v="2022-04-18T00:00:00"/>
    <n v="108"/>
    <x v="3"/>
    <n v="1140898.4208828169"/>
    <n v="2"/>
    <x v="0"/>
    <x v="0"/>
  </r>
  <r>
    <n v="2.0211222000009999E+26"/>
    <d v="2021-12-22T00:00:00"/>
    <d v="2022-04-18T00:00:00"/>
    <n v="108"/>
    <x v="3"/>
    <n v="16193787.638859773"/>
    <n v="1"/>
    <x v="1"/>
    <x v="0"/>
  </r>
  <r>
    <n v="2.021122000001E+26"/>
    <d v="2021-12-20T00:00:00"/>
    <d v="2022-04-19T00:00:00"/>
    <n v="109"/>
    <x v="3"/>
    <n v="876661.51420037576"/>
    <n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5A2EA5-E353-4B83-9AAF-E800D872069C}" name="PivotTable1" cacheId="20" applyNumberFormats="0" applyBorderFormats="0" applyFontFormats="0" applyPatternFormats="0" applyAlignmentFormats="0" applyWidthHeightFormats="1" dataCaption="Values" updatedVersion="7" minRefreshableVersion="3" useAutoFormatting="1" itemPrintTitles="1" createdVersion="5" indent="0" outline="1" outlineData="1" multipleFieldFilters="0" chartFormat="16">
  <location ref="K4:L10" firstHeaderRow="1" firstDataRow="1" firstDataCol="1"/>
  <pivotFields count="9">
    <pivotField showAll="0"/>
    <pivotField numFmtId="165" showAll="0"/>
    <pivotField numFmtId="165" showAll="0"/>
    <pivotField showAll="0" defaultSubtotal="0"/>
    <pivotField showAll="0" defaultSubtotal="0"/>
    <pivotField dataField="1" numFmtId="164" showAll="0"/>
    <pivotField showAll="0"/>
    <pivotField showAll="0"/>
    <pivotField axis="axisRow" showAll="0">
      <items count="6">
        <item x="2"/>
        <item x="4"/>
        <item x="0"/>
        <item x="1"/>
        <item x="3"/>
        <item t="default"/>
      </items>
    </pivotField>
  </pivotFields>
  <rowFields count="1">
    <field x="8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Valor do Título" fld="5" baseField="0" baseItem="0"/>
  </dataFields>
  <formats count="8">
    <format dxfId="99">
      <pivotArea collapsedLevelsAreSubtotals="1" fieldPosition="0">
        <references count="1">
          <reference field="8" count="0"/>
        </references>
      </pivotArea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field="8" type="button" dataOnly="0" labelOnly="1" outline="0" axis="axisRow" fieldPosition="0"/>
    </format>
    <format dxfId="95">
      <pivotArea dataOnly="0" labelOnly="1" outline="0" axis="axisValues" fieldPosition="0"/>
    </format>
    <format dxfId="94">
      <pivotArea dataOnly="0" labelOnly="1" fieldPosition="0">
        <references count="1">
          <reference field="8" count="0"/>
        </references>
      </pivotArea>
    </format>
    <format dxfId="93">
      <pivotArea dataOnly="0" labelOnly="1" grandRow="1" outline="0" fieldPosition="0"/>
    </format>
    <format dxfId="9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375371-3D5B-42C2-A714-C3A77A4C672B}" name="PivotTable3" cacheId="20" applyNumberFormats="0" applyBorderFormats="0" applyFontFormats="0" applyPatternFormats="0" applyAlignmentFormats="0" applyWidthHeightFormats="1" dataCaption="Values" updatedVersion="7" minRefreshableVersion="3" useAutoFormatting="1" itemPrintTitles="1" createdVersion="5" indent="0" outline="1" outlineData="1" multipleFieldFilters="0">
  <location ref="K25:L28" firstHeaderRow="1" firstDataRow="1" firstDataCol="1"/>
  <pivotFields count="9">
    <pivotField showAll="0"/>
    <pivotField numFmtId="165" showAll="0"/>
    <pivotField numFmtId="165" showAll="0"/>
    <pivotField numFmtId="166" showAll="0"/>
    <pivotField showAll="0">
      <items count="5">
        <item x="1"/>
        <item x="0"/>
        <item x="2"/>
        <item x="3"/>
        <item t="default"/>
      </items>
    </pivotField>
    <pivotField dataField="1" numFmtId="164" showAll="0"/>
    <pivotField showAll="0"/>
    <pivotField axis="axisRow" showAll="0">
      <items count="3">
        <item x="0"/>
        <item x="1"/>
        <item t="default"/>
      </items>
    </pivotField>
    <pivotField showAll="0"/>
  </pivotFields>
  <rowFields count="1">
    <field x="7"/>
  </rowFields>
  <rowItems count="3">
    <i>
      <x/>
    </i>
    <i>
      <x v="1"/>
    </i>
    <i t="grand">
      <x/>
    </i>
  </rowItems>
  <colItems count="1">
    <i/>
  </colItems>
  <dataFields count="1">
    <dataField name="Sum of Valor do Título" fld="5" baseField="0" baseItem="0" numFmtId="43"/>
  </dataFields>
  <formats count="7">
    <format dxfId="106">
      <pivotArea grandRow="1" outline="0" collapsedLevelsAreSubtotals="1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4" type="button" dataOnly="0" labelOnly="1" outline="0"/>
    </format>
    <format dxfId="102">
      <pivotArea dataOnly="0" labelOnly="1" outline="0" axis="axisValues" fieldPosition="0"/>
    </format>
    <format dxfId="101">
      <pivotArea dataOnly="0" labelOnly="1" grandRow="1" outline="0" fieldPosition="0"/>
    </format>
    <format dxfId="10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22BC63-CA69-4465-A4B1-AB59661D2DFC}" name="PivotTable2" cacheId="20" applyNumberFormats="0" applyBorderFormats="0" applyFontFormats="0" applyPatternFormats="0" applyAlignmentFormats="0" applyWidthHeightFormats="1" dataCaption="Values" updatedVersion="7" minRefreshableVersion="3" useAutoFormatting="1" itemPrintTitles="1" createdVersion="5" indent="0" outline="1" outlineData="1" multipleFieldFilters="0">
  <location ref="K18:L23" firstHeaderRow="1" firstDataRow="1" firstDataCol="1"/>
  <pivotFields count="9">
    <pivotField showAll="0"/>
    <pivotField numFmtId="165" showAll="0"/>
    <pivotField numFmtId="165" showAll="0"/>
    <pivotField numFmtId="166" showAll="0"/>
    <pivotField axis="axisRow" showAll="0">
      <items count="5">
        <item x="0"/>
        <item x="1"/>
        <item x="2"/>
        <item x="3"/>
        <item t="default"/>
      </items>
    </pivotField>
    <pivotField dataField="1" numFmtId="164" showAll="0"/>
    <pivotField showAll="0"/>
    <pivotField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Valor do Título" fld="5" baseField="0" baseItem="0"/>
  </dataFields>
  <formats count="8">
    <format dxfId="114">
      <pivotArea collapsedLevelsAreSubtotals="1" fieldPosition="0">
        <references count="1">
          <reference field="4" count="0"/>
        </references>
      </pivotArea>
    </format>
    <format dxfId="113">
      <pivotArea grandRow="1" outline="0" collapsedLevelsAreSubtotals="1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4" type="button" dataOnly="0" labelOnly="1" outline="0" axis="axisRow" fieldPosition="0"/>
    </format>
    <format dxfId="109">
      <pivotArea dataOnly="0" labelOnly="1" outline="0" axis="axisValues" fieldPosition="0"/>
    </format>
    <format dxfId="108">
      <pivotArea dataOnly="0" labelOnly="1" fieldPosition="0">
        <references count="1">
          <reference field="4" count="0"/>
        </references>
      </pivotArea>
    </format>
    <format dxfId="10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2"/>
  <sheetViews>
    <sheetView showGridLines="0" tabSelected="1" zoomScale="90" zoomScaleNormal="90" workbookViewId="0">
      <selection activeCell="L30" sqref="L30"/>
    </sheetView>
  </sheetViews>
  <sheetFormatPr defaultRowHeight="14.4" x14ac:dyDescent="0.3"/>
  <cols>
    <col min="2" max="2" width="24.33203125" style="3" customWidth="1"/>
    <col min="3" max="3" width="23.109375" style="3" customWidth="1"/>
    <col min="4" max="4" width="22.109375" style="3" customWidth="1"/>
    <col min="5" max="5" width="24.33203125" style="3" customWidth="1"/>
    <col min="6" max="7" width="22.88671875" style="3" customWidth="1"/>
    <col min="8" max="8" width="20.33203125" style="3" customWidth="1"/>
  </cols>
  <sheetData>
    <row r="2" spans="2:8" x14ac:dyDescent="0.3">
      <c r="B2" s="5" t="s">
        <v>9</v>
      </c>
      <c r="C2" s="5"/>
    </row>
    <row r="3" spans="2:8" x14ac:dyDescent="0.3">
      <c r="B3" s="6" t="s">
        <v>0</v>
      </c>
      <c r="C3" s="7">
        <v>44561</v>
      </c>
    </row>
    <row r="4" spans="2:8" ht="15.75" customHeight="1" x14ac:dyDescent="0.3">
      <c r="B4" s="15" t="s">
        <v>8</v>
      </c>
    </row>
    <row r="5" spans="2:8" ht="9" customHeight="1" x14ac:dyDescent="0.3">
      <c r="B5" s="15"/>
    </row>
    <row r="6" spans="2:8" ht="45" customHeight="1" x14ac:dyDescent="0.3">
      <c r="B6" s="11" t="s">
        <v>18</v>
      </c>
      <c r="C6" s="11" t="s">
        <v>19</v>
      </c>
      <c r="D6" s="11" t="s">
        <v>17</v>
      </c>
      <c r="E6" s="11" t="s">
        <v>37</v>
      </c>
      <c r="F6" s="11" t="s">
        <v>1</v>
      </c>
      <c r="H6"/>
    </row>
    <row r="7" spans="2:8" x14ac:dyDescent="0.3">
      <c r="B7" s="8">
        <f>+SUM('DCs Cedidos SRC'!F:F)</f>
        <v>743789455.38699651</v>
      </c>
      <c r="C7" s="8">
        <f>+'DCs Consolidados'!F24+'DCs Consolidados'!H24+'DCs Consolidados'!I24</f>
        <v>15127853145.990002</v>
      </c>
      <c r="D7" s="8">
        <f>+E7-B7-C7</f>
        <v>10369695898.973</v>
      </c>
      <c r="E7" s="9">
        <f>+SUM('DCs Consolidados'!B24:C24)</f>
        <v>26241338500.349998</v>
      </c>
      <c r="F7" s="10">
        <f>+D7/E7</f>
        <v>0.395166424107318</v>
      </c>
      <c r="H7"/>
    </row>
    <row r="10" spans="2:8" x14ac:dyDescent="0.3">
      <c r="B10" s="4"/>
      <c r="D10" s="34"/>
    </row>
    <row r="11" spans="2:8" x14ac:dyDescent="0.3">
      <c r="B11" s="33"/>
      <c r="D11" s="35"/>
    </row>
    <row r="12" spans="2:8" x14ac:dyDescent="0.3">
      <c r="D12" s="4"/>
    </row>
  </sheetData>
  <pageMargins left="0.511811024" right="0.511811024" top="0.78740157499999996" bottom="0.78740157499999996" header="0.31496062000000002" footer="0.31496062000000002"/>
  <ignoredErrors>
    <ignoredError sqref="E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32"/>
  <sheetViews>
    <sheetView showGridLines="0" topLeftCell="A199" workbookViewId="0">
      <selection activeCell="F223" sqref="F223"/>
    </sheetView>
  </sheetViews>
  <sheetFormatPr defaultRowHeight="14.4" x14ac:dyDescent="0.3"/>
  <cols>
    <col min="1" max="1" width="31.88671875" bestFit="1" customWidth="1"/>
    <col min="2" max="2" width="31.44140625" style="32" bestFit="1" customWidth="1"/>
    <col min="3" max="3" width="16.109375" style="32" customWidth="1"/>
    <col min="4" max="5" width="16.44140625" style="32" customWidth="1"/>
    <col min="6" max="6" width="20.33203125" style="2" bestFit="1" customWidth="1"/>
    <col min="7" max="7" width="19" customWidth="1"/>
    <col min="8" max="8" width="15" style="19" customWidth="1"/>
    <col min="9" max="9" width="34" bestFit="1" customWidth="1"/>
    <col min="11" max="11" width="17.44140625" bestFit="1" customWidth="1"/>
    <col min="12" max="12" width="20.21875" bestFit="1" customWidth="1"/>
    <col min="13" max="13" width="15.33203125" customWidth="1"/>
    <col min="14" max="14" width="14.33203125" customWidth="1"/>
    <col min="15" max="15" width="15.33203125" customWidth="1"/>
    <col min="16" max="16" width="13.33203125" customWidth="1"/>
    <col min="17" max="17" width="33.109375" bestFit="1" customWidth="1"/>
    <col min="18" max="18" width="29.109375" bestFit="1" customWidth="1"/>
    <col min="19" max="19" width="14.33203125" customWidth="1"/>
    <col min="20" max="20" width="13.33203125" customWidth="1"/>
    <col min="21" max="21" width="32.33203125" bestFit="1" customWidth="1"/>
    <col min="22" max="22" width="21.6640625" bestFit="1" customWidth="1"/>
    <col min="23" max="23" width="24.88671875" bestFit="1" customWidth="1"/>
    <col min="24" max="24" width="30.5546875" bestFit="1" customWidth="1"/>
    <col min="25" max="25" width="14.33203125" bestFit="1" customWidth="1"/>
    <col min="26" max="26" width="13.33203125" bestFit="1" customWidth="1"/>
    <col min="27" max="27" width="33.88671875" bestFit="1" customWidth="1"/>
    <col min="28" max="28" width="32.5546875" bestFit="1" customWidth="1"/>
    <col min="29" max="29" width="14.33203125" bestFit="1" customWidth="1"/>
    <col min="30" max="30" width="12.109375" bestFit="1" customWidth="1"/>
    <col min="31" max="31" width="35.6640625" bestFit="1" customWidth="1"/>
    <col min="32" max="32" width="19.33203125" bestFit="1" customWidth="1"/>
    <col min="33" max="33" width="22.44140625" bestFit="1" customWidth="1"/>
    <col min="34" max="34" width="29" bestFit="1" customWidth="1"/>
    <col min="35" max="35" width="15.33203125" bestFit="1" customWidth="1"/>
    <col min="36" max="36" width="13.33203125" bestFit="1" customWidth="1"/>
    <col min="37" max="37" width="32.109375" bestFit="1" customWidth="1"/>
    <col min="38" max="38" width="15.33203125" bestFit="1" customWidth="1"/>
  </cols>
  <sheetData>
    <row r="1" spans="1:17" x14ac:dyDescent="0.3">
      <c r="A1" s="12" t="s">
        <v>3</v>
      </c>
      <c r="B1" s="20" t="s">
        <v>4</v>
      </c>
      <c r="C1" s="20" t="s">
        <v>5</v>
      </c>
      <c r="D1" s="24" t="s">
        <v>25</v>
      </c>
      <c r="E1" s="24" t="s">
        <v>26</v>
      </c>
      <c r="F1" s="13" t="s">
        <v>6</v>
      </c>
      <c r="G1" s="13" t="s">
        <v>23</v>
      </c>
      <c r="H1" s="26" t="s">
        <v>7</v>
      </c>
      <c r="I1" s="13" t="s">
        <v>20</v>
      </c>
      <c r="K1" s="1" t="s">
        <v>2</v>
      </c>
    </row>
    <row r="2" spans="1:17" x14ac:dyDescent="0.3">
      <c r="A2" s="18">
        <v>2.0211108000009998E+26</v>
      </c>
      <c r="B2" s="21">
        <v>44508</v>
      </c>
      <c r="C2" s="22">
        <v>44564</v>
      </c>
      <c r="D2" s="31">
        <f>C2-DATE(2021,12,31)</f>
        <v>3</v>
      </c>
      <c r="E2" s="25" t="str">
        <f>IF(D2&lt;=30,"1 to 30 days", IF(D2&lt;=60, "31 to 60 days", IF(D2&lt;=90, "61 to 90 days", IF(D2&lt;=120,"91 to 120 days", IF(D2&lt;=150,"121 to 150 days",IF(D2&lt;=240,"151 to 240 days","Above 240 days"))))))</f>
        <v>1 to 30 days</v>
      </c>
      <c r="F2" s="14">
        <v>2414019.8948212466</v>
      </c>
      <c r="G2" s="36">
        <v>2</v>
      </c>
      <c r="H2" s="27" t="str">
        <f>IF(G2=1,"Visa",IF(G2=2,"Master"))</f>
        <v>Master</v>
      </c>
      <c r="I2" s="14" t="s">
        <v>34</v>
      </c>
      <c r="K2" t="s">
        <v>21</v>
      </c>
    </row>
    <row r="3" spans="1:17" x14ac:dyDescent="0.3">
      <c r="A3" s="18">
        <v>2.021110900001E+26</v>
      </c>
      <c r="B3" s="21">
        <v>44509</v>
      </c>
      <c r="C3" s="22">
        <v>44564</v>
      </c>
      <c r="D3" s="31">
        <f>C3-DATE(2021,12,31)</f>
        <v>3</v>
      </c>
      <c r="E3" s="25" t="str">
        <f>IF(D3&lt;=30,"1 to 30 days", IF(D3&lt;=60, "31 to 60 days", IF(D3&lt;=90, "61 to 90 days", IF(D3&lt;=120,"91 to 120 days", IF(D3&lt;=150,"121 to 150 days",IF(D3&lt;=240,"151 to 240 days","Above 240 days"))))))</f>
        <v>1 to 30 days</v>
      </c>
      <c r="F3" s="14">
        <v>8506926.1949639693</v>
      </c>
      <c r="G3" s="36">
        <v>1</v>
      </c>
      <c r="H3" s="27" t="str">
        <f t="shared" ref="H3:H66" si="0">IF(G3=1,"Visa",IF(G3=2,"Master"))</f>
        <v>Visa</v>
      </c>
      <c r="I3" s="14" t="s">
        <v>34</v>
      </c>
      <c r="K3" t="s">
        <v>22</v>
      </c>
    </row>
    <row r="4" spans="1:17" x14ac:dyDescent="0.3">
      <c r="A4" s="18">
        <v>2.021110900001E+26</v>
      </c>
      <c r="B4" s="21">
        <v>44509</v>
      </c>
      <c r="C4" s="22">
        <v>44564</v>
      </c>
      <c r="D4" s="31">
        <f>C4-DATE(2021,12,31)</f>
        <v>3</v>
      </c>
      <c r="E4" s="25" t="str">
        <f>IF(D4&lt;=30,"1 to 30 days", IF(D4&lt;=60, "31 to 60 days", IF(D4&lt;=90, "61 to 90 days", IF(D4&lt;=120,"91 to 120 days", IF(D4&lt;=150,"121 to 150 days",IF(D4&lt;=240,"151 to 240 days","Above 240 days"))))))</f>
        <v>1 to 30 days</v>
      </c>
      <c r="F4" s="14">
        <v>6587777.4942436302</v>
      </c>
      <c r="G4" s="36">
        <v>1</v>
      </c>
      <c r="H4" s="27" t="str">
        <f t="shared" si="0"/>
        <v>Visa</v>
      </c>
      <c r="I4" s="14" t="s">
        <v>35</v>
      </c>
      <c r="K4" s="38" t="s">
        <v>30</v>
      </c>
      <c r="L4" s="38" t="s">
        <v>24</v>
      </c>
    </row>
    <row r="5" spans="1:17" x14ac:dyDescent="0.3">
      <c r="A5" s="18">
        <v>2.021110900001E+26</v>
      </c>
      <c r="B5" s="21">
        <v>44509</v>
      </c>
      <c r="C5" s="22">
        <v>44565</v>
      </c>
      <c r="D5" s="31">
        <f>C5-DATE(2021,12,31)</f>
        <v>4</v>
      </c>
      <c r="E5" s="25" t="str">
        <f>IF(D5&lt;=30,"1 to 30 days", IF(D5&lt;=60, "31 to 60 days", IF(D5&lt;=90, "61 to 90 days", IF(D5&lt;=120,"91 to 120 days", IF(D5&lt;=150,"121 to 150 days",IF(D5&lt;=240,"151 to 240 days","Above 240 days"))))))</f>
        <v>1 to 30 days</v>
      </c>
      <c r="F5" s="14">
        <v>2583385.9260443486</v>
      </c>
      <c r="G5" s="36">
        <v>1</v>
      </c>
      <c r="H5" s="27" t="str">
        <f t="shared" si="0"/>
        <v>Visa</v>
      </c>
      <c r="I5" s="14" t="s">
        <v>34</v>
      </c>
      <c r="K5" s="29" t="s">
        <v>32</v>
      </c>
      <c r="L5" s="30">
        <v>241357313.83761597</v>
      </c>
    </row>
    <row r="6" spans="1:17" x14ac:dyDescent="0.3">
      <c r="A6" s="18">
        <v>2.021110900001E+26</v>
      </c>
      <c r="B6" s="21">
        <v>44509</v>
      </c>
      <c r="C6" s="22">
        <v>44565</v>
      </c>
      <c r="D6" s="31">
        <f>C6-DATE(2021,12,31)</f>
        <v>4</v>
      </c>
      <c r="E6" s="25" t="str">
        <f>IF(D6&lt;=30,"1 to 30 days", IF(D6&lt;=60, "31 to 60 days", IF(D6&lt;=90, "61 to 90 days", IF(D6&lt;=120,"91 to 120 days", IF(D6&lt;=150,"121 to 150 days",IF(D6&lt;=240,"151 to 240 days","Above 240 days"))))))</f>
        <v>1 to 30 days</v>
      </c>
      <c r="F6" s="14">
        <v>1240539.4180669531</v>
      </c>
      <c r="G6" s="36">
        <v>1</v>
      </c>
      <c r="H6" s="27" t="str">
        <f t="shared" si="0"/>
        <v>Visa</v>
      </c>
      <c r="I6" s="14" t="s">
        <v>35</v>
      </c>
      <c r="K6" s="29" t="s">
        <v>33</v>
      </c>
      <c r="L6" s="30">
        <v>104011277.40057002</v>
      </c>
    </row>
    <row r="7" spans="1:17" x14ac:dyDescent="0.3">
      <c r="A7" s="18">
        <v>2.021122900001E+26</v>
      </c>
      <c r="B7" s="21">
        <v>44559</v>
      </c>
      <c r="C7" s="22">
        <v>44566</v>
      </c>
      <c r="D7" s="31">
        <f>C7-DATE(2021,12,31)</f>
        <v>5</v>
      </c>
      <c r="E7" s="25" t="str">
        <f>IF(D7&lt;=30,"1 to 30 days", IF(D7&lt;=60, "31 to 60 days", IF(D7&lt;=90, "61 to 90 days", IF(D7&lt;=120,"91 to 120 days", IF(D7&lt;=150,"121 to 150 days",IF(D7&lt;=240,"151 to 240 days","Above 240 days"))))))</f>
        <v>1 to 30 days</v>
      </c>
      <c r="F7" s="14">
        <v>4120478.6243270538</v>
      </c>
      <c r="G7" s="36">
        <v>2</v>
      </c>
      <c r="H7" s="27" t="str">
        <f t="shared" si="0"/>
        <v>Master</v>
      </c>
      <c r="I7" s="14" t="s">
        <v>32</v>
      </c>
      <c r="K7" s="29" t="s">
        <v>34</v>
      </c>
      <c r="L7" s="30">
        <v>205448315.96706268</v>
      </c>
    </row>
    <row r="8" spans="1:17" x14ac:dyDescent="0.3">
      <c r="A8" s="18">
        <v>2.0211112000010001E+26</v>
      </c>
      <c r="B8" s="21">
        <v>44512</v>
      </c>
      <c r="C8" s="22">
        <v>44567</v>
      </c>
      <c r="D8" s="31">
        <f>C8-DATE(2021,12,31)</f>
        <v>6</v>
      </c>
      <c r="E8" s="25" t="str">
        <f>IF(D8&lt;=30,"1 to 30 days", IF(D8&lt;=60, "31 to 60 days", IF(D8&lt;=90, "61 to 90 days", IF(D8&lt;=120,"91 to 120 days", IF(D8&lt;=150,"121 to 150 days",IF(D8&lt;=240,"151 to 240 days","Above 240 days"))))))</f>
        <v>1 to 30 days</v>
      </c>
      <c r="F8" s="14">
        <v>14793151.108493177</v>
      </c>
      <c r="G8" s="36">
        <v>2</v>
      </c>
      <c r="H8" s="27" t="str">
        <f t="shared" si="0"/>
        <v>Master</v>
      </c>
      <c r="I8" s="14" t="s">
        <v>32</v>
      </c>
      <c r="K8" s="29" t="s">
        <v>35</v>
      </c>
      <c r="L8" s="30">
        <v>159562832.44183385</v>
      </c>
    </row>
    <row r="9" spans="1:17" x14ac:dyDescent="0.3">
      <c r="A9" s="18">
        <v>2.0211112000010001E+26</v>
      </c>
      <c r="B9" s="21">
        <v>44512</v>
      </c>
      <c r="C9" s="22">
        <v>44567</v>
      </c>
      <c r="D9" s="31">
        <f>C9-DATE(2021,12,31)</f>
        <v>6</v>
      </c>
      <c r="E9" s="25" t="str">
        <f>IF(D9&lt;=30,"1 to 30 days", IF(D9&lt;=60, "31 to 60 days", IF(D9&lt;=90, "61 to 90 days", IF(D9&lt;=120,"91 to 120 days", IF(D9&lt;=150,"121 to 150 days",IF(D9&lt;=240,"151 to 240 days","Above 240 days"))))))</f>
        <v>1 to 30 days</v>
      </c>
      <c r="F9" s="14">
        <v>434446.25964095502</v>
      </c>
      <c r="G9" s="36">
        <v>2</v>
      </c>
      <c r="H9" s="27" t="str">
        <f t="shared" si="0"/>
        <v>Master</v>
      </c>
      <c r="I9" s="14" t="s">
        <v>34</v>
      </c>
      <c r="K9" s="29" t="s">
        <v>36</v>
      </c>
      <c r="L9" s="30">
        <v>33409715.739914242</v>
      </c>
    </row>
    <row r="10" spans="1:17" x14ac:dyDescent="0.3">
      <c r="A10" s="18">
        <v>2.0211112000010001E+26</v>
      </c>
      <c r="B10" s="21">
        <v>44512</v>
      </c>
      <c r="C10" s="22">
        <v>44567</v>
      </c>
      <c r="D10" s="31">
        <f>C10-DATE(2021,12,31)</f>
        <v>6</v>
      </c>
      <c r="E10" s="25" t="str">
        <f>IF(D10&lt;=30,"1 to 30 days", IF(D10&lt;=60, "31 to 60 days", IF(D10&lt;=90, "61 to 90 days", IF(D10&lt;=120,"91 to 120 days", IF(D10&lt;=150,"121 to 150 days",IF(D10&lt;=240,"151 to 240 days","Above 240 days"))))))</f>
        <v>1 to 30 days</v>
      </c>
      <c r="F10" s="14">
        <v>5243197.8974592239</v>
      </c>
      <c r="G10" s="36">
        <v>2</v>
      </c>
      <c r="H10" s="27" t="str">
        <f t="shared" si="0"/>
        <v>Master</v>
      </c>
      <c r="I10" s="14" t="s">
        <v>35</v>
      </c>
      <c r="K10" s="29" t="s">
        <v>31</v>
      </c>
      <c r="L10" s="30">
        <v>743789455.38699687</v>
      </c>
    </row>
    <row r="11" spans="1:17" x14ac:dyDescent="0.3">
      <c r="A11" s="18">
        <v>2.021111600001E+26</v>
      </c>
      <c r="B11" s="21">
        <v>44516</v>
      </c>
      <c r="C11" s="22">
        <v>44567</v>
      </c>
      <c r="D11" s="31">
        <f>C11-DATE(2021,12,31)</f>
        <v>6</v>
      </c>
      <c r="E11" s="25" t="str">
        <f>IF(D11&lt;=30,"1 to 30 days", IF(D11&lt;=60, "31 to 60 days", IF(D11&lt;=90, "61 to 90 days", IF(D11&lt;=120,"91 to 120 days", IF(D11&lt;=150,"121 to 150 days",IF(D11&lt;=240,"151 to 240 days","Above 240 days"))))))</f>
        <v>1 to 30 days</v>
      </c>
      <c r="F11" s="14">
        <v>16055.960889165066</v>
      </c>
      <c r="G11" s="36">
        <v>2</v>
      </c>
      <c r="H11" s="27" t="str">
        <f t="shared" si="0"/>
        <v>Master</v>
      </c>
      <c r="I11" s="14" t="s">
        <v>34</v>
      </c>
    </row>
    <row r="12" spans="1:17" x14ac:dyDescent="0.3">
      <c r="A12" s="18">
        <v>2.021111600001E+26</v>
      </c>
      <c r="B12" s="21">
        <v>44516</v>
      </c>
      <c r="C12" s="22">
        <v>44567</v>
      </c>
      <c r="D12" s="31">
        <f>C12-DATE(2021,12,31)</f>
        <v>6</v>
      </c>
      <c r="E12" s="25" t="str">
        <f>IF(D12&lt;=30,"1 to 30 days", IF(D12&lt;=60, "31 to 60 days", IF(D12&lt;=90, "61 to 90 days", IF(D12&lt;=120,"91 to 120 days", IF(D12&lt;=150,"121 to 150 days",IF(D12&lt;=240,"151 to 240 days","Above 240 days"))))))</f>
        <v>1 to 30 days</v>
      </c>
      <c r="F12" s="14">
        <v>863427.976701329</v>
      </c>
      <c r="G12" s="36">
        <v>2</v>
      </c>
      <c r="H12" s="27" t="str">
        <f t="shared" si="0"/>
        <v>Master</v>
      </c>
      <c r="I12" s="14" t="s">
        <v>36</v>
      </c>
    </row>
    <row r="13" spans="1:17" x14ac:dyDescent="0.3">
      <c r="A13" s="18">
        <v>2.021122900001E+26</v>
      </c>
      <c r="B13" s="21">
        <v>44559</v>
      </c>
      <c r="C13" s="22">
        <v>44567</v>
      </c>
      <c r="D13" s="31">
        <f>C13-DATE(2021,12,31)</f>
        <v>6</v>
      </c>
      <c r="E13" s="25" t="str">
        <f>IF(D13&lt;=30,"1 to 30 days", IF(D13&lt;=60, "31 to 60 days", IF(D13&lt;=90, "61 to 90 days", IF(D13&lt;=120,"91 to 120 days", IF(D13&lt;=150,"121 to 150 days",IF(D13&lt;=240,"151 to 240 days","Above 240 days"))))))</f>
        <v>1 to 30 days</v>
      </c>
      <c r="F13" s="14">
        <v>2978591.0351333586</v>
      </c>
      <c r="G13" s="36">
        <v>2</v>
      </c>
      <c r="H13" s="27" t="str">
        <f t="shared" si="0"/>
        <v>Master</v>
      </c>
      <c r="I13" s="14" t="s">
        <v>32</v>
      </c>
    </row>
    <row r="14" spans="1:17" x14ac:dyDescent="0.3">
      <c r="A14" s="18">
        <v>2.0211112000010001E+26</v>
      </c>
      <c r="B14" s="21">
        <v>44512</v>
      </c>
      <c r="C14" s="22">
        <v>44568</v>
      </c>
      <c r="D14" s="31">
        <f>C14-DATE(2021,12,31)</f>
        <v>7</v>
      </c>
      <c r="E14" s="25" t="str">
        <f>IF(D14&lt;=30,"1 to 30 days", IF(D14&lt;=60, "31 to 60 days", IF(D14&lt;=90, "61 to 90 days", IF(D14&lt;=120,"91 to 120 days", IF(D14&lt;=150,"121 to 150 days",IF(D14&lt;=240,"151 to 240 days","Above 240 days"))))))</f>
        <v>1 to 30 days</v>
      </c>
      <c r="F14" s="14">
        <v>120990.50465447042</v>
      </c>
      <c r="G14" s="36">
        <v>2</v>
      </c>
      <c r="H14" s="27" t="str">
        <f t="shared" si="0"/>
        <v>Master</v>
      </c>
      <c r="I14" s="14" t="s">
        <v>35</v>
      </c>
    </row>
    <row r="15" spans="1:17" x14ac:dyDescent="0.3">
      <c r="A15" s="18">
        <v>2.0211112000010001E+26</v>
      </c>
      <c r="B15" s="21">
        <v>44512</v>
      </c>
      <c r="C15" s="22">
        <v>44568</v>
      </c>
      <c r="D15" s="31">
        <f>C15-DATE(2021,12,31)</f>
        <v>7</v>
      </c>
      <c r="E15" s="25" t="str">
        <f>IF(D15&lt;=30,"1 to 30 days", IF(D15&lt;=60, "31 to 60 days", IF(D15&lt;=90, "61 to 90 days", IF(D15&lt;=120,"91 to 120 days", IF(D15&lt;=150,"121 to 150 days",IF(D15&lt;=240,"151 to 240 days","Above 240 days"))))))</f>
        <v>1 to 30 days</v>
      </c>
      <c r="F15" s="14">
        <v>97874.371974763941</v>
      </c>
      <c r="G15" s="36">
        <v>2</v>
      </c>
      <c r="H15" s="27" t="str">
        <f t="shared" si="0"/>
        <v>Master</v>
      </c>
      <c r="I15" s="14" t="s">
        <v>36</v>
      </c>
      <c r="K15" s="28" t="s">
        <v>41</v>
      </c>
      <c r="L15" s="28"/>
      <c r="M15" s="28"/>
      <c r="N15" s="28"/>
      <c r="O15" s="28"/>
      <c r="P15" s="28"/>
      <c r="Q15" s="28"/>
    </row>
    <row r="16" spans="1:17" x14ac:dyDescent="0.3">
      <c r="A16" s="18">
        <v>2.021111600001E+26</v>
      </c>
      <c r="B16" s="21">
        <v>44516</v>
      </c>
      <c r="C16" s="22">
        <v>44568</v>
      </c>
      <c r="D16" s="31">
        <f>C16-DATE(2021,12,31)</f>
        <v>7</v>
      </c>
      <c r="E16" s="25" t="str">
        <f>IF(D16&lt;=30,"1 to 30 days", IF(D16&lt;=60, "31 to 60 days", IF(D16&lt;=90, "61 to 90 days", IF(D16&lt;=120,"91 to 120 days", IF(D16&lt;=150,"121 to 150 days",IF(D16&lt;=240,"151 to 240 days","Above 240 days"))))))</f>
        <v>1 to 30 days</v>
      </c>
      <c r="F16" s="14">
        <v>17566090.32947471</v>
      </c>
      <c r="G16" s="36">
        <v>2</v>
      </c>
      <c r="H16" s="27" t="str">
        <f t="shared" si="0"/>
        <v>Master</v>
      </c>
      <c r="I16" s="14" t="s">
        <v>32</v>
      </c>
    </row>
    <row r="17" spans="1:12" x14ac:dyDescent="0.3">
      <c r="A17" s="18">
        <v>2.021111600001E+26</v>
      </c>
      <c r="B17" s="21">
        <v>44516</v>
      </c>
      <c r="C17" s="22">
        <v>44568</v>
      </c>
      <c r="D17" s="31">
        <f>C17-DATE(2021,12,31)</f>
        <v>7</v>
      </c>
      <c r="E17" s="25" t="str">
        <f>IF(D17&lt;=30,"1 to 30 days", IF(D17&lt;=60, "31 to 60 days", IF(D17&lt;=90, "61 to 90 days", IF(D17&lt;=120,"91 to 120 days", IF(D17&lt;=150,"121 to 150 days",IF(D17&lt;=240,"151 to 240 days","Above 240 days"))))))</f>
        <v>1 to 30 days</v>
      </c>
      <c r="F17" s="14">
        <v>714363.40434316138</v>
      </c>
      <c r="G17" s="36">
        <v>2</v>
      </c>
      <c r="H17" s="27" t="str">
        <f t="shared" si="0"/>
        <v>Master</v>
      </c>
      <c r="I17" s="14" t="s">
        <v>33</v>
      </c>
    </row>
    <row r="18" spans="1:12" x14ac:dyDescent="0.3">
      <c r="A18" s="18">
        <v>2.021111600001E+26</v>
      </c>
      <c r="B18" s="21">
        <v>44516</v>
      </c>
      <c r="C18" s="22">
        <v>44568</v>
      </c>
      <c r="D18" s="31">
        <f>C18-DATE(2021,12,31)</f>
        <v>7</v>
      </c>
      <c r="E18" s="25" t="str">
        <f>IF(D18&lt;=30,"1 to 30 days", IF(D18&lt;=60, "31 to 60 days", IF(D18&lt;=90, "61 to 90 days", IF(D18&lt;=120,"91 to 120 days", IF(D18&lt;=150,"121 to 150 days",IF(D18&lt;=240,"151 to 240 days","Above 240 days"))))))</f>
        <v>1 to 30 days</v>
      </c>
      <c r="F18" s="14">
        <v>1280033.8622701026</v>
      </c>
      <c r="G18" s="36">
        <v>2</v>
      </c>
      <c r="H18" s="27" t="str">
        <f t="shared" si="0"/>
        <v>Master</v>
      </c>
      <c r="I18" s="14" t="s">
        <v>34</v>
      </c>
      <c r="K18" s="38" t="s">
        <v>30</v>
      </c>
      <c r="L18" s="38" t="s">
        <v>24</v>
      </c>
    </row>
    <row r="19" spans="1:12" x14ac:dyDescent="0.3">
      <c r="A19" s="18">
        <v>2.021111600001E+26</v>
      </c>
      <c r="B19" s="21">
        <v>44516</v>
      </c>
      <c r="C19" s="22">
        <v>44568</v>
      </c>
      <c r="D19" s="31">
        <f>C19-DATE(2021,12,31)</f>
        <v>7</v>
      </c>
      <c r="E19" s="25" t="str">
        <f>IF(D19&lt;=30,"1 to 30 days", IF(D19&lt;=60, "31 to 60 days", IF(D19&lt;=90, "61 to 90 days", IF(D19&lt;=120,"91 to 120 days", IF(D19&lt;=150,"121 to 150 days",IF(D19&lt;=240,"151 to 240 days","Above 240 days"))))))</f>
        <v>1 to 30 days</v>
      </c>
      <c r="F19" s="14">
        <v>8560716.5772422329</v>
      </c>
      <c r="G19" s="36">
        <v>2</v>
      </c>
      <c r="H19" s="27" t="str">
        <f t="shared" si="0"/>
        <v>Master</v>
      </c>
      <c r="I19" s="14" t="s">
        <v>35</v>
      </c>
      <c r="K19" s="29" t="s">
        <v>39</v>
      </c>
      <c r="L19" s="30">
        <v>210142162.02650535</v>
      </c>
    </row>
    <row r="20" spans="1:12" x14ac:dyDescent="0.3">
      <c r="A20" s="18">
        <v>2.021111600001E+26</v>
      </c>
      <c r="B20" s="21">
        <v>44516</v>
      </c>
      <c r="C20" s="22">
        <v>44568</v>
      </c>
      <c r="D20" s="31">
        <f>C20-DATE(2021,12,31)</f>
        <v>7</v>
      </c>
      <c r="E20" s="25" t="str">
        <f>IF(D20&lt;=30,"1 to 30 days", IF(D20&lt;=60, "31 to 60 days", IF(D20&lt;=90, "61 to 90 days", IF(D20&lt;=120,"91 to 120 days", IF(D20&lt;=150,"121 to 150 days",IF(D20&lt;=240,"151 to 240 days","Above 240 days"))))))</f>
        <v>1 to 30 days</v>
      </c>
      <c r="F20" s="14">
        <v>995408.92316927051</v>
      </c>
      <c r="G20" s="36">
        <v>2</v>
      </c>
      <c r="H20" s="27" t="str">
        <f t="shared" si="0"/>
        <v>Master</v>
      </c>
      <c r="I20" s="14" t="s">
        <v>36</v>
      </c>
      <c r="K20" s="29" t="s">
        <v>27</v>
      </c>
      <c r="L20" s="30">
        <v>156841733.56212452</v>
      </c>
    </row>
    <row r="21" spans="1:12" x14ac:dyDescent="0.3">
      <c r="A21" s="18">
        <v>2.0211117000010001E+26</v>
      </c>
      <c r="B21" s="21">
        <v>44517</v>
      </c>
      <c r="C21" s="22">
        <v>44568</v>
      </c>
      <c r="D21" s="31">
        <f>C21-DATE(2021,12,31)</f>
        <v>7</v>
      </c>
      <c r="E21" s="25" t="str">
        <f>IF(D21&lt;=30,"1 to 30 days", IF(D21&lt;=60, "31 to 60 days", IF(D21&lt;=90, "61 to 90 days", IF(D21&lt;=120,"91 to 120 days", IF(D21&lt;=150,"121 to 150 days",IF(D21&lt;=240,"151 to 240 days","Above 240 days"))))))</f>
        <v>1 to 30 days</v>
      </c>
      <c r="F21" s="14">
        <v>1061956.6951500736</v>
      </c>
      <c r="G21" s="36">
        <v>1</v>
      </c>
      <c r="H21" s="27" t="str">
        <f t="shared" si="0"/>
        <v>Visa</v>
      </c>
      <c r="I21" s="14" t="s">
        <v>36</v>
      </c>
      <c r="K21" s="29" t="s">
        <v>44</v>
      </c>
      <c r="L21" s="30">
        <v>231794879.00868806</v>
      </c>
    </row>
    <row r="22" spans="1:12" x14ac:dyDescent="0.3">
      <c r="A22" s="18">
        <v>2.021111600001E+26</v>
      </c>
      <c r="B22" s="21">
        <v>44516</v>
      </c>
      <c r="C22" s="22">
        <v>44571</v>
      </c>
      <c r="D22" s="31">
        <f>C22-DATE(2021,12,31)</f>
        <v>10</v>
      </c>
      <c r="E22" s="25" t="str">
        <f>IF(D22&lt;=30,"1 to 30 days", IF(D22&lt;=60, "31 to 60 days", IF(D22&lt;=90, "61 to 90 days", IF(D22&lt;=120,"91 to 120 days", IF(D22&lt;=150,"121 to 150 days",IF(D22&lt;=240,"151 to 240 days","Above 240 days"))))))</f>
        <v>1 to 30 days</v>
      </c>
      <c r="F22" s="14">
        <v>27987643.950896412</v>
      </c>
      <c r="G22" s="36">
        <v>2</v>
      </c>
      <c r="H22" s="27" t="str">
        <f t="shared" si="0"/>
        <v>Master</v>
      </c>
      <c r="I22" s="14" t="s">
        <v>32</v>
      </c>
      <c r="K22" s="29" t="s">
        <v>45</v>
      </c>
      <c r="L22" s="30">
        <v>145010680.78967866</v>
      </c>
    </row>
    <row r="23" spans="1:12" x14ac:dyDescent="0.3">
      <c r="A23" s="18">
        <v>2.021111600001E+26</v>
      </c>
      <c r="B23" s="21">
        <v>44516</v>
      </c>
      <c r="C23" s="22">
        <v>44571</v>
      </c>
      <c r="D23" s="31">
        <f>C23-DATE(2021,12,31)</f>
        <v>10</v>
      </c>
      <c r="E23" s="25" t="str">
        <f>IF(D23&lt;=30,"1 to 30 days", IF(D23&lt;=60, "31 to 60 days", IF(D23&lt;=90, "61 to 90 days", IF(D23&lt;=120,"91 to 120 days", IF(D23&lt;=150,"121 to 150 days",IF(D23&lt;=240,"151 to 240 days","Above 240 days"))))))</f>
        <v>1 to 30 days</v>
      </c>
      <c r="F23" s="14">
        <v>1270142.2010933412</v>
      </c>
      <c r="G23" s="36">
        <v>2</v>
      </c>
      <c r="H23" s="27" t="str">
        <f t="shared" si="0"/>
        <v>Master</v>
      </c>
      <c r="I23" s="14" t="s">
        <v>33</v>
      </c>
      <c r="K23" s="29" t="s">
        <v>31</v>
      </c>
      <c r="L23" s="30">
        <v>743789455.38699663</v>
      </c>
    </row>
    <row r="24" spans="1:12" x14ac:dyDescent="0.3">
      <c r="A24" s="18">
        <v>2.021111600001E+26</v>
      </c>
      <c r="B24" s="21">
        <v>44516</v>
      </c>
      <c r="C24" s="22">
        <v>44571</v>
      </c>
      <c r="D24" s="31">
        <f>C24-DATE(2021,12,31)</f>
        <v>10</v>
      </c>
      <c r="E24" s="25" t="str">
        <f>IF(D24&lt;=30,"1 to 30 days", IF(D24&lt;=60, "31 to 60 days", IF(D24&lt;=90, "61 to 90 days", IF(D24&lt;=120,"91 to 120 days", IF(D24&lt;=150,"121 to 150 days",IF(D24&lt;=240,"151 to 240 days","Above 240 days"))))))</f>
        <v>1 to 30 days</v>
      </c>
      <c r="F24" s="14">
        <v>2518456.459383761</v>
      </c>
      <c r="G24" s="36">
        <v>2</v>
      </c>
      <c r="H24" s="27" t="str">
        <f t="shared" si="0"/>
        <v>Master</v>
      </c>
      <c r="I24" s="14" t="s">
        <v>34</v>
      </c>
    </row>
    <row r="25" spans="1:12" x14ac:dyDescent="0.3">
      <c r="A25" s="18">
        <v>2.021111600001E+26</v>
      </c>
      <c r="B25" s="21">
        <v>44516</v>
      </c>
      <c r="C25" s="22">
        <v>44571</v>
      </c>
      <c r="D25" s="31">
        <f>C25-DATE(2021,12,31)</f>
        <v>10</v>
      </c>
      <c r="E25" s="25" t="str">
        <f>IF(D25&lt;=30,"1 to 30 days", IF(D25&lt;=60, "31 to 60 days", IF(D25&lt;=90, "61 to 90 days", IF(D25&lt;=120,"91 to 120 days", IF(D25&lt;=150,"121 to 150 days",IF(D25&lt;=240,"151 to 240 days","Above 240 days"))))))</f>
        <v>1 to 30 days</v>
      </c>
      <c r="F25" s="14">
        <v>14045110.128748164</v>
      </c>
      <c r="G25" s="36">
        <v>2</v>
      </c>
      <c r="H25" s="27" t="str">
        <f t="shared" si="0"/>
        <v>Master</v>
      </c>
      <c r="I25" s="14" t="s">
        <v>35</v>
      </c>
      <c r="K25" s="38" t="s">
        <v>30</v>
      </c>
      <c r="L25" s="38" t="s">
        <v>24</v>
      </c>
    </row>
    <row r="26" spans="1:12" x14ac:dyDescent="0.3">
      <c r="A26" s="18">
        <v>2.021111600001E+26</v>
      </c>
      <c r="B26" s="21">
        <v>44516</v>
      </c>
      <c r="C26" s="22">
        <v>44571</v>
      </c>
      <c r="D26" s="31">
        <f>C26-DATE(2021,12,31)</f>
        <v>10</v>
      </c>
      <c r="E26" s="25" t="str">
        <f>IF(D26&lt;=30,"1 to 30 days", IF(D26&lt;=60, "31 to 60 days", IF(D26&lt;=90, "61 to 90 days", IF(D26&lt;=120,"91 to 120 days", IF(D26&lt;=150,"121 to 150 days",IF(D26&lt;=240,"151 to 240 days","Above 240 days"))))))</f>
        <v>1 to 30 days</v>
      </c>
      <c r="F26" s="14">
        <v>1875543.6967138171</v>
      </c>
      <c r="G26" s="36">
        <v>2</v>
      </c>
      <c r="H26" s="27" t="str">
        <f t="shared" si="0"/>
        <v>Master</v>
      </c>
      <c r="I26" s="14" t="s">
        <v>36</v>
      </c>
      <c r="K26" s="29" t="s">
        <v>28</v>
      </c>
      <c r="L26" s="30">
        <v>380139818.18955618</v>
      </c>
    </row>
    <row r="27" spans="1:12" x14ac:dyDescent="0.3">
      <c r="A27" s="18">
        <v>2.0211117000010001E+26</v>
      </c>
      <c r="B27" s="21">
        <v>44517</v>
      </c>
      <c r="C27" s="22">
        <v>44571</v>
      </c>
      <c r="D27" s="31">
        <f>C27-DATE(2021,12,31)</f>
        <v>10</v>
      </c>
      <c r="E27" s="25" t="str">
        <f>IF(D27&lt;=30,"1 to 30 days", IF(D27&lt;=60, "31 to 60 days", IF(D27&lt;=90, "61 to 90 days", IF(D27&lt;=120,"91 to 120 days", IF(D27&lt;=150,"121 to 150 days",IF(D27&lt;=240,"151 to 240 days","Above 240 days"))))))</f>
        <v>1 to 30 days</v>
      </c>
      <c r="F27" s="14">
        <v>2853964.0801199474</v>
      </c>
      <c r="G27" s="36">
        <v>1</v>
      </c>
      <c r="H27" s="27" t="str">
        <f t="shared" si="0"/>
        <v>Visa</v>
      </c>
      <c r="I27" s="14" t="s">
        <v>36</v>
      </c>
      <c r="K27" s="29" t="s">
        <v>29</v>
      </c>
      <c r="L27" s="30">
        <v>363649637.19744062</v>
      </c>
    </row>
    <row r="28" spans="1:12" x14ac:dyDescent="0.3">
      <c r="A28" s="18">
        <v>2.021111600001E+26</v>
      </c>
      <c r="B28" s="21">
        <v>44516</v>
      </c>
      <c r="C28" s="22">
        <v>44572</v>
      </c>
      <c r="D28" s="31">
        <f>C28-DATE(2021,12,31)</f>
        <v>11</v>
      </c>
      <c r="E28" s="25" t="str">
        <f>IF(D28&lt;=30,"1 to 30 days", IF(D28&lt;=60, "31 to 60 days", IF(D28&lt;=90, "61 to 90 days", IF(D28&lt;=120,"91 to 120 days", IF(D28&lt;=150,"121 to 150 days",IF(D28&lt;=240,"151 to 240 days","Above 240 days"))))))</f>
        <v>1 to 30 days</v>
      </c>
      <c r="F28" s="14">
        <v>5138117.1643369542</v>
      </c>
      <c r="G28" s="36">
        <v>2</v>
      </c>
      <c r="H28" s="27" t="str">
        <f t="shared" si="0"/>
        <v>Master</v>
      </c>
      <c r="I28" s="14" t="s">
        <v>32</v>
      </c>
      <c r="K28" s="29" t="s">
        <v>31</v>
      </c>
      <c r="L28" s="30">
        <v>743789455.38699675</v>
      </c>
    </row>
    <row r="29" spans="1:12" x14ac:dyDescent="0.3">
      <c r="A29" s="18">
        <v>2.021111600001E+26</v>
      </c>
      <c r="B29" s="21">
        <v>44516</v>
      </c>
      <c r="C29" s="22">
        <v>44572</v>
      </c>
      <c r="D29" s="31">
        <f>C29-DATE(2021,12,31)</f>
        <v>11</v>
      </c>
      <c r="E29" s="25" t="str">
        <f>IF(D29&lt;=30,"1 to 30 days", IF(D29&lt;=60, "31 to 60 days", IF(D29&lt;=90, "61 to 90 days", IF(D29&lt;=120,"91 to 120 days", IF(D29&lt;=150,"121 to 150 days",IF(D29&lt;=240,"151 to 240 days","Above 240 days"))))))</f>
        <v>1 to 30 days</v>
      </c>
      <c r="F29" s="14">
        <v>198314.58804770696</v>
      </c>
      <c r="G29" s="36">
        <v>2</v>
      </c>
      <c r="H29" s="27" t="str">
        <f t="shared" si="0"/>
        <v>Master</v>
      </c>
      <c r="I29" s="14" t="s">
        <v>33</v>
      </c>
    </row>
    <row r="30" spans="1:12" x14ac:dyDescent="0.3">
      <c r="A30" s="18">
        <v>2.021111600001E+26</v>
      </c>
      <c r="B30" s="21">
        <v>44516</v>
      </c>
      <c r="C30" s="22">
        <v>44572</v>
      </c>
      <c r="D30" s="31">
        <f>C30-DATE(2021,12,31)</f>
        <v>11</v>
      </c>
      <c r="E30" s="25" t="str">
        <f>IF(D30&lt;=30,"1 to 30 days", IF(D30&lt;=60, "31 to 60 days", IF(D30&lt;=90, "61 to 90 days", IF(D30&lt;=120,"91 to 120 days", IF(D30&lt;=150,"121 to 150 days",IF(D30&lt;=240,"151 to 240 days","Above 240 days"))))))</f>
        <v>1 to 30 days</v>
      </c>
      <c r="F30" s="14">
        <v>390483.22099534282</v>
      </c>
      <c r="G30" s="36">
        <v>2</v>
      </c>
      <c r="H30" s="27" t="str">
        <f t="shared" si="0"/>
        <v>Master</v>
      </c>
      <c r="I30" s="14" t="s">
        <v>34</v>
      </c>
    </row>
    <row r="31" spans="1:12" x14ac:dyDescent="0.3">
      <c r="A31" s="18">
        <v>2.021111600001E+26</v>
      </c>
      <c r="B31" s="21">
        <v>44516</v>
      </c>
      <c r="C31" s="22">
        <v>44572</v>
      </c>
      <c r="D31" s="31">
        <f>C31-DATE(2021,12,31)</f>
        <v>11</v>
      </c>
      <c r="E31" s="25" t="str">
        <f>IF(D31&lt;=30,"1 to 30 days", IF(D31&lt;=60, "31 to 60 days", IF(D31&lt;=90, "61 to 90 days", IF(D31&lt;=120,"91 to 120 days", IF(D31&lt;=150,"121 to 150 days",IF(D31&lt;=240,"151 to 240 days","Above 240 days"))))))</f>
        <v>1 to 30 days</v>
      </c>
      <c r="F31" s="14">
        <v>2482108.480209752</v>
      </c>
      <c r="G31" s="36">
        <v>2</v>
      </c>
      <c r="H31" s="27" t="str">
        <f t="shared" si="0"/>
        <v>Master</v>
      </c>
      <c r="I31" s="14" t="s">
        <v>35</v>
      </c>
    </row>
    <row r="32" spans="1:12" x14ac:dyDescent="0.3">
      <c r="A32" s="18">
        <v>2.021111600001E+26</v>
      </c>
      <c r="B32" s="21">
        <v>44516</v>
      </c>
      <c r="C32" s="22">
        <v>44572</v>
      </c>
      <c r="D32" s="31">
        <f>C32-DATE(2021,12,31)</f>
        <v>11</v>
      </c>
      <c r="E32" s="25" t="str">
        <f>IF(D32&lt;=30,"1 to 30 days", IF(D32&lt;=60, "31 to 60 days", IF(D32&lt;=90, "61 to 90 days", IF(D32&lt;=120,"91 to 120 days", IF(D32&lt;=150,"121 to 150 days",IF(D32&lt;=240,"151 to 240 days","Above 240 days"))))))</f>
        <v>1 to 30 days</v>
      </c>
      <c r="F32" s="14">
        <v>277358.74527347821</v>
      </c>
      <c r="G32" s="36">
        <v>2</v>
      </c>
      <c r="H32" s="27" t="str">
        <f t="shared" si="0"/>
        <v>Master</v>
      </c>
      <c r="I32" s="14" t="s">
        <v>36</v>
      </c>
    </row>
    <row r="33" spans="1:9" x14ac:dyDescent="0.3">
      <c r="A33" s="18">
        <v>2.0211117000010001E+26</v>
      </c>
      <c r="B33" s="21">
        <v>44517</v>
      </c>
      <c r="C33" s="22">
        <v>44572</v>
      </c>
      <c r="D33" s="31">
        <f>C33-DATE(2021,12,31)</f>
        <v>11</v>
      </c>
      <c r="E33" s="25" t="str">
        <f>IF(D33&lt;=30,"1 to 30 days", IF(D33&lt;=60, "31 to 60 days", IF(D33&lt;=90, "61 to 90 days", IF(D33&lt;=120,"91 to 120 days", IF(D33&lt;=150,"121 to 150 days",IF(D33&lt;=240,"151 to 240 days","Above 240 days"))))))</f>
        <v>1 to 30 days</v>
      </c>
      <c r="F33" s="14">
        <v>315459.52954833716</v>
      </c>
      <c r="G33" s="36">
        <v>1</v>
      </c>
      <c r="H33" s="27" t="str">
        <f t="shared" si="0"/>
        <v>Visa</v>
      </c>
      <c r="I33" s="14" t="s">
        <v>36</v>
      </c>
    </row>
    <row r="34" spans="1:9" x14ac:dyDescent="0.3">
      <c r="A34" s="18">
        <v>2.0211117000010001E+26</v>
      </c>
      <c r="B34" s="21">
        <v>44517</v>
      </c>
      <c r="C34" s="22">
        <v>44573</v>
      </c>
      <c r="D34" s="31">
        <f>C34-DATE(2021,12,31)</f>
        <v>12</v>
      </c>
      <c r="E34" s="25" t="str">
        <f>IF(D34&lt;=30,"1 to 30 days", IF(D34&lt;=60, "31 to 60 days", IF(D34&lt;=90, "61 to 90 days", IF(D34&lt;=120,"91 to 120 days", IF(D34&lt;=150,"121 to 150 days",IF(D34&lt;=240,"151 to 240 days","Above 240 days"))))))</f>
        <v>1 to 30 days</v>
      </c>
      <c r="F34" s="14">
        <v>2407432.9908654862</v>
      </c>
      <c r="G34" s="36">
        <v>1</v>
      </c>
      <c r="H34" s="27" t="str">
        <f t="shared" si="0"/>
        <v>Visa</v>
      </c>
      <c r="I34" s="14" t="s">
        <v>33</v>
      </c>
    </row>
    <row r="35" spans="1:9" x14ac:dyDescent="0.3">
      <c r="A35" s="18">
        <v>2.0211117000010001E+26</v>
      </c>
      <c r="B35" s="21">
        <v>44517</v>
      </c>
      <c r="C35" s="22">
        <v>44573</v>
      </c>
      <c r="D35" s="31">
        <f>C35-DATE(2021,12,31)</f>
        <v>12</v>
      </c>
      <c r="E35" s="25" t="str">
        <f>IF(D35&lt;=30,"1 to 30 days", IF(D35&lt;=60, "31 to 60 days", IF(D35&lt;=90, "61 to 90 days", IF(D35&lt;=120,"91 to 120 days", IF(D35&lt;=150,"121 to 150 days",IF(D35&lt;=240,"151 to 240 days","Above 240 days"))))))</f>
        <v>1 to 30 days</v>
      </c>
      <c r="F35" s="14">
        <v>3492596.3986856644</v>
      </c>
      <c r="G35" s="36">
        <v>1</v>
      </c>
      <c r="H35" s="27" t="str">
        <f t="shared" si="0"/>
        <v>Visa</v>
      </c>
      <c r="I35" s="14" t="s">
        <v>34</v>
      </c>
    </row>
    <row r="36" spans="1:9" x14ac:dyDescent="0.3">
      <c r="A36" s="18">
        <v>2.0211117000010001E+26</v>
      </c>
      <c r="B36" s="21">
        <v>44517</v>
      </c>
      <c r="C36" s="22">
        <v>44573</v>
      </c>
      <c r="D36" s="31">
        <f>C36-DATE(2021,12,31)</f>
        <v>12</v>
      </c>
      <c r="E36" s="25" t="str">
        <f>IF(D36&lt;=30,"1 to 30 days", IF(D36&lt;=60, "31 to 60 days", IF(D36&lt;=90, "61 to 90 days", IF(D36&lt;=120,"91 to 120 days", IF(D36&lt;=150,"121 to 150 days",IF(D36&lt;=240,"151 to 240 days","Above 240 days"))))))</f>
        <v>1 to 30 days</v>
      </c>
      <c r="F36" s="14">
        <v>1963597.3619751474</v>
      </c>
      <c r="G36" s="36">
        <v>1</v>
      </c>
      <c r="H36" s="27" t="str">
        <f t="shared" si="0"/>
        <v>Visa</v>
      </c>
      <c r="I36" s="14" t="s">
        <v>35</v>
      </c>
    </row>
    <row r="37" spans="1:9" x14ac:dyDescent="0.3">
      <c r="A37" s="18">
        <v>2.0211117000010001E+26</v>
      </c>
      <c r="B37" s="21">
        <v>44517</v>
      </c>
      <c r="C37" s="22">
        <v>44573</v>
      </c>
      <c r="D37" s="31">
        <f>C37-DATE(2021,12,31)</f>
        <v>12</v>
      </c>
      <c r="E37" s="25" t="str">
        <f>IF(D37&lt;=30,"1 to 30 days", IF(D37&lt;=60, "31 to 60 days", IF(D37&lt;=90, "61 to 90 days", IF(D37&lt;=120,"91 to 120 days", IF(D37&lt;=150,"121 to 150 days",IF(D37&lt;=240,"151 to 240 days","Above 240 days"))))))</f>
        <v>1 to 30 days</v>
      </c>
      <c r="F37" s="14">
        <v>481896.33567400737</v>
      </c>
      <c r="G37" s="36">
        <v>1</v>
      </c>
      <c r="H37" s="27" t="str">
        <f t="shared" si="0"/>
        <v>Visa</v>
      </c>
      <c r="I37" s="14" t="s">
        <v>36</v>
      </c>
    </row>
    <row r="38" spans="1:9" x14ac:dyDescent="0.3">
      <c r="A38" s="18">
        <v>2.021122900001E+26</v>
      </c>
      <c r="B38" s="21">
        <v>44559</v>
      </c>
      <c r="C38" s="22">
        <v>44573</v>
      </c>
      <c r="D38" s="31">
        <f>C38-DATE(2021,12,31)</f>
        <v>12</v>
      </c>
      <c r="E38" s="25" t="str">
        <f>IF(D38&lt;=30,"1 to 30 days", IF(D38&lt;=60, "31 to 60 days", IF(D38&lt;=90, "61 to 90 days", IF(D38&lt;=120,"91 to 120 days", IF(D38&lt;=150,"121 to 150 days",IF(D38&lt;=240,"151 to 240 days","Above 240 days"))))))</f>
        <v>1 to 30 days</v>
      </c>
      <c r="F38" s="14">
        <v>903575.01342446916</v>
      </c>
      <c r="G38" s="36">
        <v>2</v>
      </c>
      <c r="H38" s="27" t="str">
        <f t="shared" si="0"/>
        <v>Master</v>
      </c>
      <c r="I38" s="14" t="s">
        <v>36</v>
      </c>
    </row>
    <row r="39" spans="1:9" x14ac:dyDescent="0.3">
      <c r="A39" s="18">
        <v>2.021122700001E+26</v>
      </c>
      <c r="B39" s="21">
        <v>44557</v>
      </c>
      <c r="C39" s="22">
        <v>44579</v>
      </c>
      <c r="D39" s="31">
        <f>C39-DATE(2021,12,31)</f>
        <v>18</v>
      </c>
      <c r="E39" s="25" t="str">
        <f>IF(D39&lt;=30,"1 to 30 days", IF(D39&lt;=60, "31 to 60 days", IF(D39&lt;=90, "61 to 90 days", IF(D39&lt;=120,"91 to 120 days", IF(D39&lt;=150,"121 to 150 days",IF(D39&lt;=240,"151 to 240 days","Above 240 days"))))))</f>
        <v>1 to 30 days</v>
      </c>
      <c r="F39" s="14">
        <v>42588300.649658307</v>
      </c>
      <c r="G39" s="36">
        <v>2</v>
      </c>
      <c r="H39" s="27" t="str">
        <f t="shared" si="0"/>
        <v>Master</v>
      </c>
      <c r="I39" s="14" t="s">
        <v>32</v>
      </c>
    </row>
    <row r="40" spans="1:9" x14ac:dyDescent="0.3">
      <c r="A40" s="18">
        <v>2.021122700001E+26</v>
      </c>
      <c r="B40" s="21">
        <v>44557</v>
      </c>
      <c r="C40" s="22">
        <v>44579</v>
      </c>
      <c r="D40" s="31">
        <f>C40-DATE(2021,12,31)</f>
        <v>18</v>
      </c>
      <c r="E40" s="25" t="str">
        <f>IF(D40&lt;=30,"1 to 30 days", IF(D40&lt;=60, "31 to 60 days", IF(D40&lt;=90, "61 to 90 days", IF(D40&lt;=120,"91 to 120 days", IF(D40&lt;=150,"121 to 150 days",IF(D40&lt;=240,"151 to 240 days","Above 240 days"))))))</f>
        <v>1 to 30 days</v>
      </c>
      <c r="F40" s="14">
        <v>611051.33581048006</v>
      </c>
      <c r="G40" s="36">
        <v>2</v>
      </c>
      <c r="H40" s="27" t="str">
        <f t="shared" si="0"/>
        <v>Master</v>
      </c>
      <c r="I40" s="14" t="s">
        <v>34</v>
      </c>
    </row>
    <row r="41" spans="1:9" x14ac:dyDescent="0.3">
      <c r="A41" s="18">
        <v>2.021122700001E+26</v>
      </c>
      <c r="B41" s="21">
        <v>44557</v>
      </c>
      <c r="C41" s="22">
        <v>44579</v>
      </c>
      <c r="D41" s="31">
        <f>C41-DATE(2021,12,31)</f>
        <v>18</v>
      </c>
      <c r="E41" s="25" t="str">
        <f>IF(D41&lt;=30,"1 to 30 days", IF(D41&lt;=60, "31 to 60 days", IF(D41&lt;=90, "61 to 90 days", IF(D41&lt;=120,"91 to 120 days", IF(D41&lt;=150,"121 to 150 days",IF(D41&lt;=240,"151 to 240 days","Above 240 days"))))))</f>
        <v>1 to 30 days</v>
      </c>
      <c r="F41" s="14">
        <v>18161577.235981584</v>
      </c>
      <c r="G41" s="36">
        <v>2</v>
      </c>
      <c r="H41" s="27" t="str">
        <f t="shared" si="0"/>
        <v>Master</v>
      </c>
      <c r="I41" s="14" t="s">
        <v>35</v>
      </c>
    </row>
    <row r="42" spans="1:9" x14ac:dyDescent="0.3">
      <c r="A42" s="18">
        <v>2.0211117000010001E+26</v>
      </c>
      <c r="B42" s="21">
        <v>44517</v>
      </c>
      <c r="C42" s="22">
        <v>44592</v>
      </c>
      <c r="D42" s="31">
        <f>C42-DATE(2021,12,31)</f>
        <v>31</v>
      </c>
      <c r="E42" s="25" t="str">
        <f>IF(D42&lt;=30,"1 to 30 days", IF(D42&lt;=60, "31 to 60 days", IF(D42&lt;=90, "61 to 90 days", IF(D42&lt;=120,"91 to 120 days", IF(D42&lt;=150,"121 to 150 days",IF(D42&lt;=240,"151 to 240 days","Above 240 days"))))))</f>
        <v>31 to 60 days</v>
      </c>
      <c r="F42" s="14">
        <v>1390221.5569145035</v>
      </c>
      <c r="G42" s="36">
        <v>1</v>
      </c>
      <c r="H42" s="27" t="str">
        <f t="shared" si="0"/>
        <v>Visa</v>
      </c>
      <c r="I42" s="14" t="s">
        <v>34</v>
      </c>
    </row>
    <row r="43" spans="1:9" x14ac:dyDescent="0.3">
      <c r="A43" s="18">
        <v>2.0211117000010001E+26</v>
      </c>
      <c r="B43" s="21">
        <v>44517</v>
      </c>
      <c r="C43" s="22">
        <v>44592</v>
      </c>
      <c r="D43" s="31">
        <f>C43-DATE(2021,12,31)</f>
        <v>31</v>
      </c>
      <c r="E43" s="25" t="str">
        <f>IF(D43&lt;=30,"1 to 30 days", IF(D43&lt;=60, "31 to 60 days", IF(D43&lt;=90, "61 to 90 days", IF(D43&lt;=120,"91 to 120 days", IF(D43&lt;=150,"121 to 150 days",IF(D43&lt;=240,"151 to 240 days","Above 240 days"))))))</f>
        <v>31 to 60 days</v>
      </c>
      <c r="F43" s="14">
        <v>12651196.138380157</v>
      </c>
      <c r="G43" s="36">
        <v>1</v>
      </c>
      <c r="H43" s="27" t="str">
        <f t="shared" si="0"/>
        <v>Visa</v>
      </c>
      <c r="I43" s="14" t="s">
        <v>35</v>
      </c>
    </row>
    <row r="44" spans="1:9" x14ac:dyDescent="0.3">
      <c r="A44" s="18">
        <v>2.0211117000010001E+26</v>
      </c>
      <c r="B44" s="21">
        <v>44517</v>
      </c>
      <c r="C44" s="22">
        <v>44593</v>
      </c>
      <c r="D44" s="31">
        <f>C44-DATE(2021,12,31)</f>
        <v>32</v>
      </c>
      <c r="E44" s="25" t="str">
        <f>IF(D44&lt;=30,"1 to 30 days", IF(D44&lt;=60, "31 to 60 days", IF(D44&lt;=90, "61 to 90 days", IF(D44&lt;=120,"91 to 120 days", IF(D44&lt;=150,"121 to 150 days",IF(D44&lt;=240,"151 to 240 days","Above 240 days"))))))</f>
        <v>31 to 60 days</v>
      </c>
      <c r="F44" s="14">
        <v>6002924.5698496988</v>
      </c>
      <c r="G44" s="36">
        <v>1</v>
      </c>
      <c r="H44" s="27" t="str">
        <f t="shared" si="0"/>
        <v>Visa</v>
      </c>
      <c r="I44" s="14" t="s">
        <v>34</v>
      </c>
    </row>
    <row r="45" spans="1:9" x14ac:dyDescent="0.3">
      <c r="A45" s="18">
        <v>2.0211117000010001E+26</v>
      </c>
      <c r="B45" s="21">
        <v>44517</v>
      </c>
      <c r="C45" s="22">
        <v>44593</v>
      </c>
      <c r="D45" s="31">
        <f>C45-DATE(2021,12,31)</f>
        <v>32</v>
      </c>
      <c r="E45" s="25" t="str">
        <f>IF(D45&lt;=30,"1 to 30 days", IF(D45&lt;=60, "31 to 60 days", IF(D45&lt;=90, "61 to 90 days", IF(D45&lt;=120,"91 to 120 days", IF(D45&lt;=150,"121 to 150 days",IF(D45&lt;=240,"151 to 240 days","Above 240 days"))))))</f>
        <v>31 to 60 days</v>
      </c>
      <c r="F45" s="14">
        <v>178458.84786147194</v>
      </c>
      <c r="G45" s="36">
        <v>1</v>
      </c>
      <c r="H45" s="27" t="str">
        <f t="shared" si="0"/>
        <v>Visa</v>
      </c>
      <c r="I45" s="14" t="s">
        <v>35</v>
      </c>
    </row>
    <row r="46" spans="1:9" x14ac:dyDescent="0.3">
      <c r="A46" s="18">
        <v>2.0211117000010001E+26</v>
      </c>
      <c r="B46" s="21">
        <v>44517</v>
      </c>
      <c r="C46" s="22">
        <v>44594</v>
      </c>
      <c r="D46" s="31">
        <f>C46-DATE(2021,12,31)</f>
        <v>33</v>
      </c>
      <c r="E46" s="25" t="str">
        <f>IF(D46&lt;=30,"1 to 30 days", IF(D46&lt;=60, "31 to 60 days", IF(D46&lt;=90, "61 to 90 days", IF(D46&lt;=120,"91 to 120 days", IF(D46&lt;=150,"121 to 150 days",IF(D46&lt;=240,"151 to 240 days","Above 240 days"))))))</f>
        <v>31 to 60 days</v>
      </c>
      <c r="F46" s="14">
        <v>57705.041669712322</v>
      </c>
      <c r="G46" s="36">
        <v>1</v>
      </c>
      <c r="H46" s="27" t="str">
        <f t="shared" si="0"/>
        <v>Visa</v>
      </c>
      <c r="I46" s="14" t="s">
        <v>36</v>
      </c>
    </row>
    <row r="47" spans="1:9" x14ac:dyDescent="0.3">
      <c r="A47" s="18">
        <v>2.0211209000010001E+26</v>
      </c>
      <c r="B47" s="21">
        <v>44539</v>
      </c>
      <c r="C47" s="22">
        <v>44595</v>
      </c>
      <c r="D47" s="31">
        <f>C47-DATE(2021,12,31)</f>
        <v>34</v>
      </c>
      <c r="E47" s="25" t="str">
        <f>IF(D47&lt;=30,"1 to 30 days", IF(D47&lt;=60, "31 to 60 days", IF(D47&lt;=90, "61 to 90 days", IF(D47&lt;=120,"91 to 120 days", IF(D47&lt;=150,"121 to 150 days",IF(D47&lt;=240,"151 to 240 days","Above 240 days"))))))</f>
        <v>31 to 60 days</v>
      </c>
      <c r="F47" s="14">
        <v>1443065.6058863334</v>
      </c>
      <c r="G47" s="36">
        <v>1</v>
      </c>
      <c r="H47" s="27" t="str">
        <f t="shared" si="0"/>
        <v>Visa</v>
      </c>
      <c r="I47" s="14" t="s">
        <v>35</v>
      </c>
    </row>
    <row r="48" spans="1:9" x14ac:dyDescent="0.3">
      <c r="A48" s="18">
        <v>2.0211209000010001E+26</v>
      </c>
      <c r="B48" s="21">
        <v>44539</v>
      </c>
      <c r="C48" s="22">
        <v>44596</v>
      </c>
      <c r="D48" s="31">
        <f>C48-DATE(2021,12,31)</f>
        <v>35</v>
      </c>
      <c r="E48" s="25" t="str">
        <f>IF(D48&lt;=30,"1 to 30 days", IF(D48&lt;=60, "31 to 60 days", IF(D48&lt;=90, "61 to 90 days", IF(D48&lt;=120,"91 to 120 days", IF(D48&lt;=150,"121 to 150 days",IF(D48&lt;=240,"151 to 240 days","Above 240 days"))))))</f>
        <v>31 to 60 days</v>
      </c>
      <c r="F48" s="14">
        <v>509592.65430823358</v>
      </c>
      <c r="G48" s="36">
        <v>1</v>
      </c>
      <c r="H48" s="27" t="str">
        <f t="shared" si="0"/>
        <v>Visa</v>
      </c>
      <c r="I48" s="14" t="s">
        <v>35</v>
      </c>
    </row>
    <row r="49" spans="1:9" x14ac:dyDescent="0.3">
      <c r="A49" s="18">
        <v>2.0211209000010001E+26</v>
      </c>
      <c r="B49" s="21">
        <v>44539</v>
      </c>
      <c r="C49" s="22">
        <v>44596</v>
      </c>
      <c r="D49" s="31">
        <f>C49-DATE(2021,12,31)</f>
        <v>35</v>
      </c>
      <c r="E49" s="25" t="str">
        <f>IF(D49&lt;=30,"1 to 30 days", IF(D49&lt;=60, "31 to 60 days", IF(D49&lt;=90, "61 to 90 days", IF(D49&lt;=120,"91 to 120 days", IF(D49&lt;=150,"121 to 150 days",IF(D49&lt;=240,"151 to 240 days","Above 240 days"))))))</f>
        <v>31 to 60 days</v>
      </c>
      <c r="F49" s="14">
        <v>146750.83602605178</v>
      </c>
      <c r="G49" s="36">
        <v>1</v>
      </c>
      <c r="H49" s="27" t="str">
        <f t="shared" si="0"/>
        <v>Visa</v>
      </c>
      <c r="I49" s="14" t="s">
        <v>36</v>
      </c>
    </row>
    <row r="50" spans="1:9" x14ac:dyDescent="0.3">
      <c r="A50" s="18">
        <v>2.0211209000010001E+26</v>
      </c>
      <c r="B50" s="21">
        <v>44539</v>
      </c>
      <c r="C50" s="22">
        <v>44599</v>
      </c>
      <c r="D50" s="31">
        <f>C50-DATE(2021,12,31)</f>
        <v>38</v>
      </c>
      <c r="E50" s="25" t="str">
        <f>IF(D50&lt;=30,"1 to 30 days", IF(D50&lt;=60, "31 to 60 days", IF(D50&lt;=90, "61 to 90 days", IF(D50&lt;=120,"91 to 120 days", IF(D50&lt;=150,"121 to 150 days",IF(D50&lt;=240,"151 to 240 days","Above 240 days"))))))</f>
        <v>31 to 60 days</v>
      </c>
      <c r="F50" s="14">
        <v>168052.60853040969</v>
      </c>
      <c r="G50" s="36">
        <v>1</v>
      </c>
      <c r="H50" s="27" t="str">
        <f t="shared" si="0"/>
        <v>Visa</v>
      </c>
      <c r="I50" s="14" t="s">
        <v>35</v>
      </c>
    </row>
    <row r="51" spans="1:9" x14ac:dyDescent="0.3">
      <c r="A51" s="18">
        <v>2.0211209000010001E+26</v>
      </c>
      <c r="B51" s="21">
        <v>44539</v>
      </c>
      <c r="C51" s="22">
        <v>44599</v>
      </c>
      <c r="D51" s="31">
        <f>C51-DATE(2021,12,31)</f>
        <v>38</v>
      </c>
      <c r="E51" s="25" t="str">
        <f>IF(D51&lt;=30,"1 to 30 days", IF(D51&lt;=60, "31 to 60 days", IF(D51&lt;=90, "61 to 90 days", IF(D51&lt;=120,"91 to 120 days", IF(D51&lt;=150,"121 to 150 days",IF(D51&lt;=240,"151 to 240 days","Above 240 days"))))))</f>
        <v>31 to 60 days</v>
      </c>
      <c r="F51" s="14">
        <v>143761.3595550262</v>
      </c>
      <c r="G51" s="36">
        <v>1</v>
      </c>
      <c r="H51" s="27" t="str">
        <f t="shared" si="0"/>
        <v>Visa</v>
      </c>
      <c r="I51" s="14" t="s">
        <v>36</v>
      </c>
    </row>
    <row r="52" spans="1:9" x14ac:dyDescent="0.3">
      <c r="A52" s="18">
        <v>2.0211209000010001E+26</v>
      </c>
      <c r="B52" s="21">
        <v>44539</v>
      </c>
      <c r="C52" s="22">
        <v>44600</v>
      </c>
      <c r="D52" s="31">
        <f>C52-DATE(2021,12,31)</f>
        <v>39</v>
      </c>
      <c r="E52" s="25" t="str">
        <f>IF(D52&lt;=30,"1 to 30 days", IF(D52&lt;=60, "31 to 60 days", IF(D52&lt;=90, "61 to 90 days", IF(D52&lt;=120,"91 to 120 days", IF(D52&lt;=150,"121 to 150 days",IF(D52&lt;=240,"151 to 240 days","Above 240 days"))))))</f>
        <v>31 to 60 days</v>
      </c>
      <c r="F52" s="14">
        <v>112203.55725410288</v>
      </c>
      <c r="G52" s="36">
        <v>1</v>
      </c>
      <c r="H52" s="27" t="str">
        <f t="shared" si="0"/>
        <v>Visa</v>
      </c>
      <c r="I52" s="14" t="s">
        <v>36</v>
      </c>
    </row>
    <row r="53" spans="1:9" x14ac:dyDescent="0.3">
      <c r="A53" s="18">
        <v>2.0211209000010001E+26</v>
      </c>
      <c r="B53" s="21">
        <v>44539</v>
      </c>
      <c r="C53" s="22">
        <v>44601</v>
      </c>
      <c r="D53" s="31">
        <f>C53-DATE(2021,12,31)</f>
        <v>40</v>
      </c>
      <c r="E53" s="25" t="str">
        <f>IF(D53&lt;=30,"1 to 30 days", IF(D53&lt;=60, "31 to 60 days", IF(D53&lt;=90, "61 to 90 days", IF(D53&lt;=120,"91 to 120 days", IF(D53&lt;=150,"121 to 150 days",IF(D53&lt;=240,"151 to 240 days","Above 240 days"))))))</f>
        <v>31 to 60 days</v>
      </c>
      <c r="F53" s="14">
        <v>126690.45655927446</v>
      </c>
      <c r="G53" s="36">
        <v>1</v>
      </c>
      <c r="H53" s="27" t="str">
        <f t="shared" si="0"/>
        <v>Visa</v>
      </c>
      <c r="I53" s="14" t="s">
        <v>36</v>
      </c>
    </row>
    <row r="54" spans="1:9" x14ac:dyDescent="0.3">
      <c r="A54" s="18">
        <v>2.0211209000010001E+26</v>
      </c>
      <c r="B54" s="21">
        <v>44539</v>
      </c>
      <c r="C54" s="22">
        <v>44602</v>
      </c>
      <c r="D54" s="31">
        <f>C54-DATE(2021,12,31)</f>
        <v>41</v>
      </c>
      <c r="E54" s="25" t="str">
        <f>IF(D54&lt;=30,"1 to 30 days", IF(D54&lt;=60, "31 to 60 days", IF(D54&lt;=90, "61 to 90 days", IF(D54&lt;=120,"91 to 120 days", IF(D54&lt;=150,"121 to 150 days",IF(D54&lt;=240,"151 to 240 days","Above 240 days"))))))</f>
        <v>31 to 60 days</v>
      </c>
      <c r="F54" s="14">
        <v>60082.639205230036</v>
      </c>
      <c r="G54" s="36">
        <v>1</v>
      </c>
      <c r="H54" s="27" t="str">
        <f t="shared" si="0"/>
        <v>Visa</v>
      </c>
      <c r="I54" s="14" t="s">
        <v>36</v>
      </c>
    </row>
    <row r="55" spans="1:9" x14ac:dyDescent="0.3">
      <c r="A55" s="18">
        <v>2.0211209000010001E+26</v>
      </c>
      <c r="B55" s="21">
        <v>44539</v>
      </c>
      <c r="C55" s="22">
        <v>44603</v>
      </c>
      <c r="D55" s="31">
        <f>C55-DATE(2021,12,31)</f>
        <v>42</v>
      </c>
      <c r="E55" s="25" t="str">
        <f>IF(D55&lt;=30,"1 to 30 days", IF(D55&lt;=60, "31 to 60 days", IF(D55&lt;=90, "61 to 90 days", IF(D55&lt;=120,"91 to 120 days", IF(D55&lt;=150,"121 to 150 days",IF(D55&lt;=240,"151 to 240 days","Above 240 days"))))))</f>
        <v>31 to 60 days</v>
      </c>
      <c r="F55" s="14">
        <v>55992.134468121396</v>
      </c>
      <c r="G55" s="36">
        <v>1</v>
      </c>
      <c r="H55" s="27" t="str">
        <f t="shared" si="0"/>
        <v>Visa</v>
      </c>
      <c r="I55" s="14" t="s">
        <v>36</v>
      </c>
    </row>
    <row r="56" spans="1:9" x14ac:dyDescent="0.3">
      <c r="A56" s="18">
        <v>2.0211209000010001E+26</v>
      </c>
      <c r="B56" s="21">
        <v>44539</v>
      </c>
      <c r="C56" s="22">
        <v>44606</v>
      </c>
      <c r="D56" s="31">
        <f>C56-DATE(2021,12,31)</f>
        <v>45</v>
      </c>
      <c r="E56" s="25" t="str">
        <f>IF(D56&lt;=30,"1 to 30 days", IF(D56&lt;=60, "31 to 60 days", IF(D56&lt;=90, "61 to 90 days", IF(D56&lt;=120,"91 to 120 days", IF(D56&lt;=150,"121 to 150 days",IF(D56&lt;=240,"151 to 240 days","Above 240 days"))))))</f>
        <v>31 to 60 days</v>
      </c>
      <c r="F56" s="14">
        <v>108908.09726652391</v>
      </c>
      <c r="G56" s="36">
        <v>1</v>
      </c>
      <c r="H56" s="27" t="str">
        <f t="shared" si="0"/>
        <v>Visa</v>
      </c>
      <c r="I56" s="14" t="s">
        <v>36</v>
      </c>
    </row>
    <row r="57" spans="1:9" x14ac:dyDescent="0.3">
      <c r="A57" s="18">
        <v>2.021122700001E+26</v>
      </c>
      <c r="B57" s="21">
        <v>44557</v>
      </c>
      <c r="C57" s="22">
        <v>44606</v>
      </c>
      <c r="D57" s="31">
        <f>C57-DATE(2021,12,31)</f>
        <v>45</v>
      </c>
      <c r="E57" s="25" t="str">
        <f>IF(D57&lt;=30,"1 to 30 days", IF(D57&lt;=60, "31 to 60 days", IF(D57&lt;=90, "61 to 90 days", IF(D57&lt;=120,"91 to 120 days", IF(D57&lt;=150,"121 to 150 days",IF(D57&lt;=240,"151 to 240 days","Above 240 days"))))))</f>
        <v>31 to 60 days</v>
      </c>
      <c r="F57" s="14">
        <v>769518.76202849951</v>
      </c>
      <c r="G57" s="36">
        <v>2</v>
      </c>
      <c r="H57" s="27" t="str">
        <f t="shared" si="0"/>
        <v>Master</v>
      </c>
      <c r="I57" s="14" t="s">
        <v>33</v>
      </c>
    </row>
    <row r="58" spans="1:9" x14ac:dyDescent="0.3">
      <c r="A58" s="18">
        <v>2.0211209000010001E+26</v>
      </c>
      <c r="B58" s="21">
        <v>44539</v>
      </c>
      <c r="C58" s="22">
        <v>44607</v>
      </c>
      <c r="D58" s="31">
        <f>C58-DATE(2021,12,31)</f>
        <v>46</v>
      </c>
      <c r="E58" s="25" t="str">
        <f>IF(D58&lt;=30,"1 to 30 days", IF(D58&lt;=60, "31 to 60 days", IF(D58&lt;=90, "61 to 90 days", IF(D58&lt;=120,"91 to 120 days", IF(D58&lt;=150,"121 to 150 days",IF(D58&lt;=240,"151 to 240 days","Above 240 days"))))))</f>
        <v>31 to 60 days</v>
      </c>
      <c r="F58" s="14">
        <v>99914.106713600733</v>
      </c>
      <c r="G58" s="36">
        <v>1</v>
      </c>
      <c r="H58" s="27" t="str">
        <f t="shared" si="0"/>
        <v>Visa</v>
      </c>
      <c r="I58" s="14" t="s">
        <v>36</v>
      </c>
    </row>
    <row r="59" spans="1:9" x14ac:dyDescent="0.3">
      <c r="A59" s="18">
        <v>2.021122700001E+26</v>
      </c>
      <c r="B59" s="21">
        <v>44557</v>
      </c>
      <c r="C59" s="22">
        <v>44607</v>
      </c>
      <c r="D59" s="31">
        <f>C59-DATE(2021,12,31)</f>
        <v>46</v>
      </c>
      <c r="E59" s="25" t="str">
        <f>IF(D59&lt;=30,"1 to 30 days", IF(D59&lt;=60, "31 to 60 days", IF(D59&lt;=90, "61 to 90 days", IF(D59&lt;=120,"91 to 120 days", IF(D59&lt;=150,"121 to 150 days",IF(D59&lt;=240,"151 to 240 days","Above 240 days"))))))</f>
        <v>31 to 60 days</v>
      </c>
      <c r="F59" s="14">
        <v>470370.32599575247</v>
      </c>
      <c r="G59" s="36">
        <v>2</v>
      </c>
      <c r="H59" s="27" t="str">
        <f t="shared" si="0"/>
        <v>Master</v>
      </c>
      <c r="I59" s="14" t="s">
        <v>33</v>
      </c>
    </row>
    <row r="60" spans="1:9" x14ac:dyDescent="0.3">
      <c r="A60" s="18">
        <v>2.021122700001E+26</v>
      </c>
      <c r="B60" s="21">
        <v>44557</v>
      </c>
      <c r="C60" s="22">
        <v>44607</v>
      </c>
      <c r="D60" s="31">
        <f>C60-DATE(2021,12,31)</f>
        <v>46</v>
      </c>
      <c r="E60" s="25" t="str">
        <f>IF(D60&lt;=30,"1 to 30 days", IF(D60&lt;=60, "31 to 60 days", IF(D60&lt;=90, "61 to 90 days", IF(D60&lt;=120,"91 to 120 days", IF(D60&lt;=150,"121 to 150 days",IF(D60&lt;=240,"151 to 240 days","Above 240 days"))))))</f>
        <v>31 to 60 days</v>
      </c>
      <c r="F60" s="14">
        <v>252719.93265748955</v>
      </c>
      <c r="G60" s="36">
        <v>2</v>
      </c>
      <c r="H60" s="27" t="str">
        <f t="shared" si="0"/>
        <v>Master</v>
      </c>
      <c r="I60" s="14" t="s">
        <v>34</v>
      </c>
    </row>
    <row r="61" spans="1:9" x14ac:dyDescent="0.3">
      <c r="A61" s="18">
        <v>2.021122700001E+26</v>
      </c>
      <c r="B61" s="21">
        <v>44557</v>
      </c>
      <c r="C61" s="22">
        <v>44607</v>
      </c>
      <c r="D61" s="31">
        <f>C61-DATE(2021,12,31)</f>
        <v>46</v>
      </c>
      <c r="E61" s="25" t="str">
        <f>IF(D61&lt;=30,"1 to 30 days", IF(D61&lt;=60, "31 to 60 days", IF(D61&lt;=90, "61 to 90 days", IF(D61&lt;=120,"91 to 120 days", IF(D61&lt;=150,"121 to 150 days",IF(D61&lt;=240,"151 to 240 days","Above 240 days"))))))</f>
        <v>31 to 60 days</v>
      </c>
      <c r="F61" s="14">
        <v>194524.51929856135</v>
      </c>
      <c r="G61" s="36">
        <v>2</v>
      </c>
      <c r="H61" s="27" t="str">
        <f t="shared" si="0"/>
        <v>Master</v>
      </c>
      <c r="I61" s="14" t="s">
        <v>36</v>
      </c>
    </row>
    <row r="62" spans="1:9" x14ac:dyDescent="0.3">
      <c r="A62" s="18">
        <v>2.0211209000010001E+26</v>
      </c>
      <c r="B62" s="21">
        <v>44539</v>
      </c>
      <c r="C62" s="22">
        <v>44608</v>
      </c>
      <c r="D62" s="31">
        <f>C62-DATE(2021,12,31)</f>
        <v>47</v>
      </c>
      <c r="E62" s="25" t="str">
        <f>IF(D62&lt;=30,"1 to 30 days", IF(D62&lt;=60, "31 to 60 days", IF(D62&lt;=90, "61 to 90 days", IF(D62&lt;=120,"91 to 120 days", IF(D62&lt;=150,"121 to 150 days",IF(D62&lt;=240,"151 to 240 days","Above 240 days"))))))</f>
        <v>31 to 60 days</v>
      </c>
      <c r="F62" s="14">
        <v>42783.436619892993</v>
      </c>
      <c r="G62" s="36">
        <v>1</v>
      </c>
      <c r="H62" s="27" t="str">
        <f t="shared" si="0"/>
        <v>Visa</v>
      </c>
      <c r="I62" s="14" t="s">
        <v>36</v>
      </c>
    </row>
    <row r="63" spans="1:9" x14ac:dyDescent="0.3">
      <c r="A63" s="18">
        <v>2.021122700001E+26</v>
      </c>
      <c r="B63" s="21">
        <v>44557</v>
      </c>
      <c r="C63" s="22">
        <v>44608</v>
      </c>
      <c r="D63" s="31">
        <f>C63-DATE(2021,12,31)</f>
        <v>47</v>
      </c>
      <c r="E63" s="25" t="str">
        <f>IF(D63&lt;=30,"1 to 30 days", IF(D63&lt;=60, "31 to 60 days", IF(D63&lt;=90, "61 to 90 days", IF(D63&lt;=120,"91 to 120 days", IF(D63&lt;=150,"121 to 150 days",IF(D63&lt;=240,"151 to 240 days","Above 240 days"))))))</f>
        <v>31 to 60 days</v>
      </c>
      <c r="F63" s="14">
        <v>140706.10784844751</v>
      </c>
      <c r="G63" s="36">
        <v>2</v>
      </c>
      <c r="H63" s="27" t="str">
        <f t="shared" si="0"/>
        <v>Master</v>
      </c>
      <c r="I63" s="14" t="s">
        <v>33</v>
      </c>
    </row>
    <row r="64" spans="1:9" x14ac:dyDescent="0.3">
      <c r="A64" s="18">
        <v>2.021122700001E+26</v>
      </c>
      <c r="B64" s="21">
        <v>44557</v>
      </c>
      <c r="C64" s="22">
        <v>44608</v>
      </c>
      <c r="D64" s="31">
        <f>C64-DATE(2021,12,31)</f>
        <v>47</v>
      </c>
      <c r="E64" s="25" t="str">
        <f>IF(D64&lt;=30,"1 to 30 days", IF(D64&lt;=60, "31 to 60 days", IF(D64&lt;=90, "61 to 90 days", IF(D64&lt;=120,"91 to 120 days", IF(D64&lt;=150,"121 to 150 days",IF(D64&lt;=240,"151 to 240 days","Above 240 days"))))))</f>
        <v>31 to 60 days</v>
      </c>
      <c r="F64" s="14">
        <v>221949.7597213985</v>
      </c>
      <c r="G64" s="36">
        <v>2</v>
      </c>
      <c r="H64" s="27" t="str">
        <f t="shared" si="0"/>
        <v>Master</v>
      </c>
      <c r="I64" s="14" t="s">
        <v>34</v>
      </c>
    </row>
    <row r="65" spans="1:9" x14ac:dyDescent="0.3">
      <c r="A65" s="18">
        <v>2.021122700001E+26</v>
      </c>
      <c r="B65" s="21">
        <v>44557</v>
      </c>
      <c r="C65" s="22">
        <v>44608</v>
      </c>
      <c r="D65" s="31">
        <f>C65-DATE(2021,12,31)</f>
        <v>47</v>
      </c>
      <c r="E65" s="25" t="str">
        <f>IF(D65&lt;=30,"1 to 30 days", IF(D65&lt;=60, "31 to 60 days", IF(D65&lt;=90, "61 to 90 days", IF(D65&lt;=120,"91 to 120 days", IF(D65&lt;=150,"121 to 150 days",IF(D65&lt;=240,"151 to 240 days","Above 240 days"))))))</f>
        <v>31 to 60 days</v>
      </c>
      <c r="F65" s="14">
        <v>1523921.3836387214</v>
      </c>
      <c r="G65" s="36">
        <v>2</v>
      </c>
      <c r="H65" s="27" t="str">
        <f t="shared" si="0"/>
        <v>Master</v>
      </c>
      <c r="I65" s="14" t="s">
        <v>35</v>
      </c>
    </row>
    <row r="66" spans="1:9" x14ac:dyDescent="0.3">
      <c r="A66" s="18">
        <v>2.021122700001E+26</v>
      </c>
      <c r="B66" s="21">
        <v>44557</v>
      </c>
      <c r="C66" s="22">
        <v>44608</v>
      </c>
      <c r="D66" s="31">
        <f>C66-DATE(2021,12,31)</f>
        <v>47</v>
      </c>
      <c r="E66" s="25" t="str">
        <f>IF(D66&lt;=30,"1 to 30 days", IF(D66&lt;=60, "31 to 60 days", IF(D66&lt;=90, "61 to 90 days", IF(D66&lt;=120,"91 to 120 days", IF(D66&lt;=150,"121 to 150 days",IF(D66&lt;=240,"151 to 240 days","Above 240 days"))))))</f>
        <v>31 to 60 days</v>
      </c>
      <c r="F66" s="14">
        <v>156284.25749633252</v>
      </c>
      <c r="G66" s="36">
        <v>2</v>
      </c>
      <c r="H66" s="27" t="str">
        <f t="shared" si="0"/>
        <v>Master</v>
      </c>
      <c r="I66" s="14" t="s">
        <v>36</v>
      </c>
    </row>
    <row r="67" spans="1:9" x14ac:dyDescent="0.3">
      <c r="A67" s="18">
        <v>2.0211209000010001E+26</v>
      </c>
      <c r="B67" s="21">
        <v>44539</v>
      </c>
      <c r="C67" s="22">
        <v>44609</v>
      </c>
      <c r="D67" s="31">
        <f>C67-DATE(2021,12,31)</f>
        <v>48</v>
      </c>
      <c r="E67" s="25" t="str">
        <f>IF(D67&lt;=30,"1 to 30 days", IF(D67&lt;=60, "31 to 60 days", IF(D67&lt;=90, "61 to 90 days", IF(D67&lt;=120,"91 to 120 days", IF(D67&lt;=150,"121 to 150 days",IF(D67&lt;=240,"151 to 240 days","Above 240 days"))))))</f>
        <v>31 to 60 days</v>
      </c>
      <c r="F67" s="14">
        <v>48141.725809727242</v>
      </c>
      <c r="G67" s="36">
        <v>1</v>
      </c>
      <c r="H67" s="27" t="str">
        <f t="shared" ref="H67:H130" si="1">IF(G67=1,"Visa",IF(G67=2,"Master"))</f>
        <v>Visa</v>
      </c>
      <c r="I67" s="14" t="s">
        <v>36</v>
      </c>
    </row>
    <row r="68" spans="1:9" x14ac:dyDescent="0.3">
      <c r="A68" s="18">
        <v>2.0211209000010001E+26</v>
      </c>
      <c r="B68" s="21">
        <v>44539</v>
      </c>
      <c r="C68" s="22">
        <v>44610</v>
      </c>
      <c r="D68" s="31">
        <f>C68-DATE(2021,12,31)</f>
        <v>49</v>
      </c>
      <c r="E68" s="25" t="str">
        <f>IF(D68&lt;=30,"1 to 30 days", IF(D68&lt;=60, "31 to 60 days", IF(D68&lt;=90, "61 to 90 days", IF(D68&lt;=120,"91 to 120 days", IF(D68&lt;=150,"121 to 150 days",IF(D68&lt;=240,"151 to 240 days","Above 240 days"))))))</f>
        <v>31 to 60 days</v>
      </c>
      <c r="F68" s="14">
        <v>62933.64128621803</v>
      </c>
      <c r="G68" s="36">
        <v>1</v>
      </c>
      <c r="H68" s="27" t="str">
        <f t="shared" si="1"/>
        <v>Visa</v>
      </c>
      <c r="I68" s="14" t="s">
        <v>36</v>
      </c>
    </row>
    <row r="69" spans="1:9" x14ac:dyDescent="0.3">
      <c r="A69" s="18">
        <v>2.0211124000010001E+26</v>
      </c>
      <c r="B69" s="21">
        <v>44524</v>
      </c>
      <c r="C69" s="22">
        <v>44613</v>
      </c>
      <c r="D69" s="31">
        <f>C69-DATE(2021,12,31)</f>
        <v>52</v>
      </c>
      <c r="E69" s="25" t="str">
        <f>IF(D69&lt;=30,"1 to 30 days", IF(D69&lt;=60, "31 to 60 days", IF(D69&lt;=90, "61 to 90 days", IF(D69&lt;=120,"91 to 120 days", IF(D69&lt;=150,"121 to 150 days",IF(D69&lt;=240,"151 to 240 days","Above 240 days"))))))</f>
        <v>31 to 60 days</v>
      </c>
      <c r="F69" s="14">
        <v>6628218.6623945376</v>
      </c>
      <c r="G69" s="36">
        <v>2</v>
      </c>
      <c r="H69" s="27" t="str">
        <f t="shared" si="1"/>
        <v>Master</v>
      </c>
      <c r="I69" s="14" t="s">
        <v>32</v>
      </c>
    </row>
    <row r="70" spans="1:9" x14ac:dyDescent="0.3">
      <c r="A70" s="18">
        <v>2.0211124000010001E+26</v>
      </c>
      <c r="B70" s="21">
        <v>44524</v>
      </c>
      <c r="C70" s="22">
        <v>44613</v>
      </c>
      <c r="D70" s="31">
        <f>C70-DATE(2021,12,31)</f>
        <v>52</v>
      </c>
      <c r="E70" s="25" t="str">
        <f>IF(D70&lt;=30,"1 to 30 days", IF(D70&lt;=60, "31 to 60 days", IF(D70&lt;=90, "61 to 90 days", IF(D70&lt;=120,"91 to 120 days", IF(D70&lt;=150,"121 to 150 days",IF(D70&lt;=240,"151 to 240 days","Above 240 days"))))))</f>
        <v>31 to 60 days</v>
      </c>
      <c r="F70" s="14">
        <v>216230.4675341807</v>
      </c>
      <c r="G70" s="36">
        <v>2</v>
      </c>
      <c r="H70" s="27" t="str">
        <f t="shared" si="1"/>
        <v>Master</v>
      </c>
      <c r="I70" s="14" t="s">
        <v>33</v>
      </c>
    </row>
    <row r="71" spans="1:9" x14ac:dyDescent="0.3">
      <c r="A71" s="18">
        <v>2.0211209000010001E+26</v>
      </c>
      <c r="B71" s="21">
        <v>44539</v>
      </c>
      <c r="C71" s="22">
        <v>44613</v>
      </c>
      <c r="D71" s="31">
        <f>C71-DATE(2021,12,31)</f>
        <v>52</v>
      </c>
      <c r="E71" s="25" t="str">
        <f>IF(D71&lt;=30,"1 to 30 days", IF(D71&lt;=60, "31 to 60 days", IF(D71&lt;=90, "61 to 90 days", IF(D71&lt;=120,"91 to 120 days", IF(D71&lt;=150,"121 to 150 days",IF(D71&lt;=240,"151 to 240 days","Above 240 days"))))))</f>
        <v>31 to 60 days</v>
      </c>
      <c r="F71" s="14">
        <v>76632.276801506989</v>
      </c>
      <c r="G71" s="36">
        <v>1</v>
      </c>
      <c r="H71" s="27" t="str">
        <f t="shared" si="1"/>
        <v>Visa</v>
      </c>
      <c r="I71" s="14" t="s">
        <v>36</v>
      </c>
    </row>
    <row r="72" spans="1:9" x14ac:dyDescent="0.3">
      <c r="A72" s="18">
        <v>2.0211228000010001E+26</v>
      </c>
      <c r="B72" s="21">
        <v>44558</v>
      </c>
      <c r="C72" s="22">
        <v>44613</v>
      </c>
      <c r="D72" s="31">
        <f>C72-DATE(2021,12,31)</f>
        <v>52</v>
      </c>
      <c r="E72" s="25" t="str">
        <f>IF(D72&lt;=30,"1 to 30 days", IF(D72&lt;=60, "31 to 60 days", IF(D72&lt;=90, "61 to 90 days", IF(D72&lt;=120,"91 to 120 days", IF(D72&lt;=150,"121 to 150 days",IF(D72&lt;=240,"151 to 240 days","Above 240 days"))))))</f>
        <v>31 to 60 days</v>
      </c>
      <c r="F72" s="14">
        <v>35055.436523134078</v>
      </c>
      <c r="G72" s="36">
        <v>2</v>
      </c>
      <c r="H72" s="27" t="str">
        <f t="shared" si="1"/>
        <v>Master</v>
      </c>
      <c r="I72" s="14" t="s">
        <v>34</v>
      </c>
    </row>
    <row r="73" spans="1:9" x14ac:dyDescent="0.3">
      <c r="A73" s="18">
        <v>2.0211228000010001E+26</v>
      </c>
      <c r="B73" s="21">
        <v>44558</v>
      </c>
      <c r="C73" s="22">
        <v>44613</v>
      </c>
      <c r="D73" s="31">
        <f>C73-DATE(2021,12,31)</f>
        <v>52</v>
      </c>
      <c r="E73" s="25" t="str">
        <f>IF(D73&lt;=30,"1 to 30 days", IF(D73&lt;=60, "31 to 60 days", IF(D73&lt;=90, "61 to 90 days", IF(D73&lt;=120,"91 to 120 days", IF(D73&lt;=150,"121 to 150 days",IF(D73&lt;=240,"151 to 240 days","Above 240 days"))))))</f>
        <v>31 to 60 days</v>
      </c>
      <c r="F73" s="14">
        <v>4675221.4646694763</v>
      </c>
      <c r="G73" s="36">
        <v>2</v>
      </c>
      <c r="H73" s="27" t="str">
        <f t="shared" si="1"/>
        <v>Master</v>
      </c>
      <c r="I73" s="14" t="s">
        <v>35</v>
      </c>
    </row>
    <row r="74" spans="1:9" x14ac:dyDescent="0.3">
      <c r="A74" s="18">
        <v>2.0211119000010001E+26</v>
      </c>
      <c r="B74" s="21">
        <v>44519</v>
      </c>
      <c r="C74" s="22">
        <v>44614</v>
      </c>
      <c r="D74" s="31">
        <f>C74-DATE(2021,12,31)</f>
        <v>53</v>
      </c>
      <c r="E74" s="25" t="str">
        <f>IF(D74&lt;=30,"1 to 30 days", IF(D74&lt;=60, "31 to 60 days", IF(D74&lt;=90, "61 to 90 days", IF(D74&lt;=120,"91 to 120 days", IF(D74&lt;=150,"121 to 150 days",IF(D74&lt;=240,"151 to 240 days","Above 240 days"))))))</f>
        <v>31 to 60 days</v>
      </c>
      <c r="F74" s="14">
        <v>12921739.892075812</v>
      </c>
      <c r="G74" s="36">
        <v>2</v>
      </c>
      <c r="H74" s="27" t="str">
        <f t="shared" si="1"/>
        <v>Master</v>
      </c>
      <c r="I74" s="14" t="s">
        <v>32</v>
      </c>
    </row>
    <row r="75" spans="1:9" x14ac:dyDescent="0.3">
      <c r="A75" s="18">
        <v>2.0211119000010001E+26</v>
      </c>
      <c r="B75" s="21">
        <v>44519</v>
      </c>
      <c r="C75" s="22">
        <v>44614</v>
      </c>
      <c r="D75" s="31">
        <f>C75-DATE(2021,12,31)</f>
        <v>53</v>
      </c>
      <c r="E75" s="25" t="str">
        <f>IF(D75&lt;=30,"1 to 30 days", IF(D75&lt;=60, "31 to 60 days", IF(D75&lt;=90, "61 to 90 days", IF(D75&lt;=120,"91 to 120 days", IF(D75&lt;=150,"121 to 150 days",IF(D75&lt;=240,"151 to 240 days","Above 240 days"))))))</f>
        <v>31 to 60 days</v>
      </c>
      <c r="F75" s="14">
        <v>647185.4395861387</v>
      </c>
      <c r="G75" s="36">
        <v>2</v>
      </c>
      <c r="H75" s="27" t="str">
        <f t="shared" si="1"/>
        <v>Master</v>
      </c>
      <c r="I75" s="14" t="s">
        <v>33</v>
      </c>
    </row>
    <row r="76" spans="1:9" x14ac:dyDescent="0.3">
      <c r="A76" s="18">
        <v>2.0211124000010001E+26</v>
      </c>
      <c r="B76" s="21">
        <v>44524</v>
      </c>
      <c r="C76" s="22">
        <v>44614</v>
      </c>
      <c r="D76" s="31">
        <f>C76-DATE(2021,12,31)</f>
        <v>53</v>
      </c>
      <c r="E76" s="25" t="str">
        <f>IF(D76&lt;=30,"1 to 30 days", IF(D76&lt;=60, "31 to 60 days", IF(D76&lt;=90, "61 to 90 days", IF(D76&lt;=120,"91 to 120 days", IF(D76&lt;=150,"121 to 150 days",IF(D76&lt;=240,"151 to 240 days","Above 240 days"))))))</f>
        <v>31 to 60 days</v>
      </c>
      <c r="F76" s="14">
        <v>2735599.5533382799</v>
      </c>
      <c r="G76" s="36">
        <v>2</v>
      </c>
      <c r="H76" s="27" t="str">
        <f t="shared" si="1"/>
        <v>Master</v>
      </c>
      <c r="I76" s="14" t="s">
        <v>32</v>
      </c>
    </row>
    <row r="77" spans="1:9" x14ac:dyDescent="0.3">
      <c r="A77" s="18">
        <v>2.0211124000010001E+26</v>
      </c>
      <c r="B77" s="21">
        <v>44524</v>
      </c>
      <c r="C77" s="22">
        <v>44614</v>
      </c>
      <c r="D77" s="31">
        <f>C77-DATE(2021,12,31)</f>
        <v>53</v>
      </c>
      <c r="E77" s="25" t="str">
        <f>IF(D77&lt;=30,"1 to 30 days", IF(D77&lt;=60, "31 to 60 days", IF(D77&lt;=90, "61 to 90 days", IF(D77&lt;=120,"91 to 120 days", IF(D77&lt;=150,"121 to 150 days",IF(D77&lt;=240,"151 to 240 days","Above 240 days"))))))</f>
        <v>31 to 60 days</v>
      </c>
      <c r="F77" s="14">
        <v>45638.650461224956</v>
      </c>
      <c r="G77" s="36">
        <v>2</v>
      </c>
      <c r="H77" s="27" t="str">
        <f t="shared" si="1"/>
        <v>Master</v>
      </c>
      <c r="I77" s="14" t="s">
        <v>33</v>
      </c>
    </row>
    <row r="78" spans="1:9" x14ac:dyDescent="0.3">
      <c r="A78" s="18">
        <v>2.0211124000010001E+26</v>
      </c>
      <c r="B78" s="21">
        <v>44524</v>
      </c>
      <c r="C78" s="22">
        <v>44614</v>
      </c>
      <c r="D78" s="31">
        <f>C78-DATE(2021,12,31)</f>
        <v>53</v>
      </c>
      <c r="E78" s="25" t="str">
        <f>IF(D78&lt;=30,"1 to 30 days", IF(D78&lt;=60, "31 to 60 days", IF(D78&lt;=90, "61 to 90 days", IF(D78&lt;=120,"91 to 120 days", IF(D78&lt;=150,"121 to 150 days",IF(D78&lt;=240,"151 to 240 days","Above 240 days"))))))</f>
        <v>31 to 60 days</v>
      </c>
      <c r="F78" s="14">
        <v>1228478.9997359428</v>
      </c>
      <c r="G78" s="36">
        <v>2</v>
      </c>
      <c r="H78" s="27" t="str">
        <f t="shared" si="1"/>
        <v>Master</v>
      </c>
      <c r="I78" s="14" t="s">
        <v>34</v>
      </c>
    </row>
    <row r="79" spans="1:9" x14ac:dyDescent="0.3">
      <c r="A79" s="18">
        <v>2.0211124000010001E+26</v>
      </c>
      <c r="B79" s="21">
        <v>44524</v>
      </c>
      <c r="C79" s="22">
        <v>44614</v>
      </c>
      <c r="D79" s="31">
        <f>C79-DATE(2021,12,31)</f>
        <v>53</v>
      </c>
      <c r="E79" s="25" t="str">
        <f>IF(D79&lt;=30,"1 to 30 days", IF(D79&lt;=60, "31 to 60 days", IF(D79&lt;=90, "61 to 90 days", IF(D79&lt;=120,"91 to 120 days", IF(D79&lt;=150,"121 to 150 days",IF(D79&lt;=240,"151 to 240 days","Above 240 days"))))))</f>
        <v>31 to 60 days</v>
      </c>
      <c r="F79" s="14">
        <v>6449328.451089886</v>
      </c>
      <c r="G79" s="36">
        <v>2</v>
      </c>
      <c r="H79" s="27" t="str">
        <f t="shared" si="1"/>
        <v>Master</v>
      </c>
      <c r="I79" s="14" t="s">
        <v>35</v>
      </c>
    </row>
    <row r="80" spans="1:9" x14ac:dyDescent="0.3">
      <c r="A80" s="18">
        <v>2.0211124000010001E+26</v>
      </c>
      <c r="B80" s="21">
        <v>44524</v>
      </c>
      <c r="C80" s="22">
        <v>44614</v>
      </c>
      <c r="D80" s="31">
        <f>C80-DATE(2021,12,31)</f>
        <v>53</v>
      </c>
      <c r="E80" s="25" t="str">
        <f>IF(D80&lt;=30,"1 to 30 days", IF(D80&lt;=60, "31 to 60 days", IF(D80&lt;=90, "61 to 90 days", IF(D80&lt;=120,"91 to 120 days", IF(D80&lt;=150,"121 to 150 days",IF(D80&lt;=240,"151 to 240 days","Above 240 days"))))))</f>
        <v>31 to 60 days</v>
      </c>
      <c r="F80" s="14">
        <v>793577.1419661945</v>
      </c>
      <c r="G80" s="36">
        <v>2</v>
      </c>
      <c r="H80" s="27" t="str">
        <f t="shared" si="1"/>
        <v>Master</v>
      </c>
      <c r="I80" s="14" t="s">
        <v>36</v>
      </c>
    </row>
    <row r="81" spans="1:9" x14ac:dyDescent="0.3">
      <c r="A81" s="18">
        <v>2.0211209000010001E+26</v>
      </c>
      <c r="B81" s="21">
        <v>44539</v>
      </c>
      <c r="C81" s="22">
        <v>44614</v>
      </c>
      <c r="D81" s="31">
        <f>C81-DATE(2021,12,31)</f>
        <v>53</v>
      </c>
      <c r="E81" s="25" t="str">
        <f>IF(D81&lt;=30,"1 to 30 days", IF(D81&lt;=60, "31 to 60 days", IF(D81&lt;=90, "61 to 90 days", IF(D81&lt;=120,"91 to 120 days", IF(D81&lt;=150,"121 to 150 days",IF(D81&lt;=240,"151 to 240 days","Above 240 days"))))))</f>
        <v>31 to 60 days</v>
      </c>
      <c r="F81" s="14">
        <v>51394.297050681605</v>
      </c>
      <c r="G81" s="36">
        <v>1</v>
      </c>
      <c r="H81" s="27" t="str">
        <f t="shared" si="1"/>
        <v>Visa</v>
      </c>
      <c r="I81" s="14" t="s">
        <v>36</v>
      </c>
    </row>
    <row r="82" spans="1:9" x14ac:dyDescent="0.3">
      <c r="A82" s="18">
        <v>2.0211228000010001E+26</v>
      </c>
      <c r="B82" s="21">
        <v>44558</v>
      </c>
      <c r="C82" s="22">
        <v>44614</v>
      </c>
      <c r="D82" s="31">
        <f>C82-DATE(2021,12,31)</f>
        <v>53</v>
      </c>
      <c r="E82" s="25" t="str">
        <f>IF(D82&lt;=30,"1 to 30 days", IF(D82&lt;=60, "31 to 60 days", IF(D82&lt;=90, "61 to 90 days", IF(D82&lt;=120,"91 to 120 days", IF(D82&lt;=150,"121 to 150 days",IF(D82&lt;=240,"151 to 240 days","Above 240 days"))))))</f>
        <v>31 to 60 days</v>
      </c>
      <c r="F82" s="14">
        <v>10424971.018399077</v>
      </c>
      <c r="G82" s="36">
        <v>2</v>
      </c>
      <c r="H82" s="27" t="str">
        <f t="shared" si="1"/>
        <v>Master</v>
      </c>
      <c r="I82" s="14" t="s">
        <v>32</v>
      </c>
    </row>
    <row r="83" spans="1:9" x14ac:dyDescent="0.3">
      <c r="A83" s="18">
        <v>2.0211228000010001E+26</v>
      </c>
      <c r="B83" s="21">
        <v>44558</v>
      </c>
      <c r="C83" s="22">
        <v>44614</v>
      </c>
      <c r="D83" s="31">
        <f>C83-DATE(2021,12,31)</f>
        <v>53</v>
      </c>
      <c r="E83" s="25" t="str">
        <f>IF(D83&lt;=30,"1 to 30 days", IF(D83&lt;=60, "31 to 60 days", IF(D83&lt;=90, "61 to 90 days", IF(D83&lt;=120,"91 to 120 days", IF(D83&lt;=150,"121 to 150 days",IF(D83&lt;=240,"151 to 240 days","Above 240 days"))))))</f>
        <v>31 to 60 days</v>
      </c>
      <c r="F83" s="14">
        <v>446682.79343192111</v>
      </c>
      <c r="G83" s="36">
        <v>2</v>
      </c>
      <c r="H83" s="27" t="str">
        <f t="shared" si="1"/>
        <v>Master</v>
      </c>
      <c r="I83" s="14" t="s">
        <v>33</v>
      </c>
    </row>
    <row r="84" spans="1:9" x14ac:dyDescent="0.3">
      <c r="A84" s="18">
        <v>2.0211228000010001E+26</v>
      </c>
      <c r="B84" s="21">
        <v>44558</v>
      </c>
      <c r="C84" s="22">
        <v>44614</v>
      </c>
      <c r="D84" s="31">
        <f>C84-DATE(2021,12,31)</f>
        <v>53</v>
      </c>
      <c r="E84" s="25" t="str">
        <f>IF(D84&lt;=30,"1 to 30 days", IF(D84&lt;=60, "31 to 60 days", IF(D84&lt;=90, "61 to 90 days", IF(D84&lt;=120,"91 to 120 days", IF(D84&lt;=150,"121 to 150 days",IF(D84&lt;=240,"151 to 240 days","Above 240 days"))))))</f>
        <v>31 to 60 days</v>
      </c>
      <c r="F84" s="14">
        <v>908904.52386746125</v>
      </c>
      <c r="G84" s="36">
        <v>2</v>
      </c>
      <c r="H84" s="27" t="str">
        <f t="shared" si="1"/>
        <v>Master</v>
      </c>
      <c r="I84" s="14" t="s">
        <v>34</v>
      </c>
    </row>
    <row r="85" spans="1:9" x14ac:dyDescent="0.3">
      <c r="A85" s="18">
        <v>2.0211228000010001E+26</v>
      </c>
      <c r="B85" s="21">
        <v>44558</v>
      </c>
      <c r="C85" s="22">
        <v>44614</v>
      </c>
      <c r="D85" s="31">
        <f>C85-DATE(2021,12,31)</f>
        <v>53</v>
      </c>
      <c r="E85" s="25" t="str">
        <f>IF(D85&lt;=30,"1 to 30 days", IF(D85&lt;=60, "31 to 60 days", IF(D85&lt;=90, "61 to 90 days", IF(D85&lt;=120,"91 to 120 days", IF(D85&lt;=150,"121 to 150 days",IF(D85&lt;=240,"151 to 240 days","Above 240 days"))))))</f>
        <v>31 to 60 days</v>
      </c>
      <c r="F85" s="14">
        <v>4341989.9458788298</v>
      </c>
      <c r="G85" s="36">
        <v>2</v>
      </c>
      <c r="H85" s="27" t="str">
        <f t="shared" si="1"/>
        <v>Master</v>
      </c>
      <c r="I85" s="14" t="s">
        <v>35</v>
      </c>
    </row>
    <row r="86" spans="1:9" x14ac:dyDescent="0.3">
      <c r="A86" s="18">
        <v>2.0211228000010001E+26</v>
      </c>
      <c r="B86" s="21">
        <v>44558</v>
      </c>
      <c r="C86" s="22">
        <v>44614</v>
      </c>
      <c r="D86" s="31">
        <f>C86-DATE(2021,12,31)</f>
        <v>53</v>
      </c>
      <c r="E86" s="25" t="str">
        <f>IF(D86&lt;=30,"1 to 30 days", IF(D86&lt;=60, "31 to 60 days", IF(D86&lt;=90, "61 to 90 days", IF(D86&lt;=120,"91 to 120 days", IF(D86&lt;=150,"121 to 150 days",IF(D86&lt;=240,"151 to 240 days","Above 240 days"))))))</f>
        <v>31 to 60 days</v>
      </c>
      <c r="F86" s="14">
        <v>610837.11282144045</v>
      </c>
      <c r="G86" s="36">
        <v>2</v>
      </c>
      <c r="H86" s="27" t="str">
        <f t="shared" si="1"/>
        <v>Master</v>
      </c>
      <c r="I86" s="14" t="s">
        <v>36</v>
      </c>
    </row>
    <row r="87" spans="1:9" x14ac:dyDescent="0.3">
      <c r="A87" s="18">
        <v>2.0211119000010001E+26</v>
      </c>
      <c r="B87" s="21">
        <v>44519</v>
      </c>
      <c r="C87" s="22">
        <v>44615</v>
      </c>
      <c r="D87" s="31">
        <f>C87-DATE(2021,12,31)</f>
        <v>54</v>
      </c>
      <c r="E87" s="25" t="str">
        <f>IF(D87&lt;=30,"1 to 30 days", IF(D87&lt;=60, "31 to 60 days", IF(D87&lt;=90, "61 to 90 days", IF(D87&lt;=120,"91 to 120 days", IF(D87&lt;=150,"121 to 150 days",IF(D87&lt;=240,"151 to 240 days","Above 240 days"))))))</f>
        <v>31 to 60 days</v>
      </c>
      <c r="F87" s="14">
        <v>16943709.830951802</v>
      </c>
      <c r="G87" s="36">
        <v>2</v>
      </c>
      <c r="H87" s="27" t="str">
        <f t="shared" si="1"/>
        <v>Master</v>
      </c>
      <c r="I87" s="14" t="s">
        <v>32</v>
      </c>
    </row>
    <row r="88" spans="1:9" x14ac:dyDescent="0.3">
      <c r="A88" s="18">
        <v>2.0211119000010001E+26</v>
      </c>
      <c r="B88" s="21">
        <v>44519</v>
      </c>
      <c r="C88" s="22">
        <v>44615</v>
      </c>
      <c r="D88" s="31">
        <f>C88-DATE(2021,12,31)</f>
        <v>54</v>
      </c>
      <c r="E88" s="25" t="str">
        <f>IF(D88&lt;=30,"1 to 30 days", IF(D88&lt;=60, "31 to 60 days", IF(D88&lt;=90, "61 to 90 days", IF(D88&lt;=120,"91 to 120 days", IF(D88&lt;=150,"121 to 150 days",IF(D88&lt;=240,"151 to 240 days","Above 240 days"))))))</f>
        <v>31 to 60 days</v>
      </c>
      <c r="F88" s="14">
        <v>757581.90587915247</v>
      </c>
      <c r="G88" s="36">
        <v>2</v>
      </c>
      <c r="H88" s="27" t="str">
        <f t="shared" si="1"/>
        <v>Master</v>
      </c>
      <c r="I88" s="14" t="s">
        <v>33</v>
      </c>
    </row>
    <row r="89" spans="1:9" x14ac:dyDescent="0.3">
      <c r="A89" s="18">
        <v>2.0211119000010001E+26</v>
      </c>
      <c r="B89" s="21">
        <v>44519</v>
      </c>
      <c r="C89" s="22">
        <v>44615</v>
      </c>
      <c r="D89" s="31">
        <f>C89-DATE(2021,12,31)</f>
        <v>54</v>
      </c>
      <c r="E89" s="25" t="str">
        <f>IF(D89&lt;=30,"1 to 30 days", IF(D89&lt;=60, "31 to 60 days", IF(D89&lt;=90, "61 to 90 days", IF(D89&lt;=120,"91 to 120 days", IF(D89&lt;=150,"121 to 150 days",IF(D89&lt;=240,"151 to 240 days","Above 240 days"))))))</f>
        <v>31 to 60 days</v>
      </c>
      <c r="F89" s="14">
        <v>1339407.2567946343</v>
      </c>
      <c r="G89" s="36">
        <v>2</v>
      </c>
      <c r="H89" s="27" t="str">
        <f t="shared" si="1"/>
        <v>Master</v>
      </c>
      <c r="I89" s="14" t="s">
        <v>34</v>
      </c>
    </row>
    <row r="90" spans="1:9" x14ac:dyDescent="0.3">
      <c r="A90" s="18">
        <v>2.0211119000010001E+26</v>
      </c>
      <c r="B90" s="21">
        <v>44519</v>
      </c>
      <c r="C90" s="22">
        <v>44615</v>
      </c>
      <c r="D90" s="31">
        <f>C90-DATE(2021,12,31)</f>
        <v>54</v>
      </c>
      <c r="E90" s="25" t="str">
        <f>IF(D90&lt;=30,"1 to 30 days", IF(D90&lt;=60, "31 to 60 days", IF(D90&lt;=90, "61 to 90 days", IF(D90&lt;=120,"91 to 120 days", IF(D90&lt;=150,"121 to 150 days",IF(D90&lt;=240,"151 to 240 days","Above 240 days"))))))</f>
        <v>31 to 60 days</v>
      </c>
      <c r="F90" s="14">
        <v>7123935.430958054</v>
      </c>
      <c r="G90" s="36">
        <v>2</v>
      </c>
      <c r="H90" s="27" t="str">
        <f t="shared" si="1"/>
        <v>Master</v>
      </c>
      <c r="I90" s="14" t="s">
        <v>35</v>
      </c>
    </row>
    <row r="91" spans="1:9" x14ac:dyDescent="0.3">
      <c r="A91" s="18">
        <v>2.0211119000010001E+26</v>
      </c>
      <c r="B91" s="21">
        <v>44519</v>
      </c>
      <c r="C91" s="22">
        <v>44615</v>
      </c>
      <c r="D91" s="31">
        <f>C91-DATE(2021,12,31)</f>
        <v>54</v>
      </c>
      <c r="E91" s="25" t="str">
        <f>IF(D91&lt;=30,"1 to 30 days", IF(D91&lt;=60, "31 to 60 days", IF(D91&lt;=90, "61 to 90 days", IF(D91&lt;=120,"91 to 120 days", IF(D91&lt;=150,"121 to 150 days",IF(D91&lt;=240,"151 to 240 days","Above 240 days"))))))</f>
        <v>31 to 60 days</v>
      </c>
      <c r="F91" s="14">
        <v>890796.49030886265</v>
      </c>
      <c r="G91" s="36">
        <v>2</v>
      </c>
      <c r="H91" s="27" t="str">
        <f t="shared" si="1"/>
        <v>Master</v>
      </c>
      <c r="I91" s="14" t="s">
        <v>36</v>
      </c>
    </row>
    <row r="92" spans="1:9" x14ac:dyDescent="0.3">
      <c r="A92" s="18">
        <v>2.0211209000010001E+26</v>
      </c>
      <c r="B92" s="21">
        <v>44539</v>
      </c>
      <c r="C92" s="22">
        <v>44615</v>
      </c>
      <c r="D92" s="31">
        <f>C92-DATE(2021,12,31)</f>
        <v>54</v>
      </c>
      <c r="E92" s="25" t="str">
        <f>IF(D92&lt;=30,"1 to 30 days", IF(D92&lt;=60, "31 to 60 days", IF(D92&lt;=90, "61 to 90 days", IF(D92&lt;=120,"91 to 120 days", IF(D92&lt;=150,"121 to 150 days",IF(D92&lt;=240,"151 to 240 days","Above 240 days"))))))</f>
        <v>31 to 60 days</v>
      </c>
      <c r="F92" s="14">
        <v>37298.708843431632</v>
      </c>
      <c r="G92" s="36">
        <v>1</v>
      </c>
      <c r="H92" s="27" t="str">
        <f t="shared" si="1"/>
        <v>Visa</v>
      </c>
      <c r="I92" s="14" t="s">
        <v>36</v>
      </c>
    </row>
    <row r="93" spans="1:9" x14ac:dyDescent="0.3">
      <c r="A93" s="18">
        <v>2.0211230000010001E+26</v>
      </c>
      <c r="B93" s="21">
        <v>44560</v>
      </c>
      <c r="C93" s="22">
        <v>44615</v>
      </c>
      <c r="D93" s="31">
        <f>C93-DATE(2021,12,31)</f>
        <v>54</v>
      </c>
      <c r="E93" s="25" t="str">
        <f>IF(D93&lt;=30,"1 to 30 days", IF(D93&lt;=60, "31 to 60 days", IF(D93&lt;=90, "61 to 90 days", IF(D93&lt;=120,"91 to 120 days", IF(D93&lt;=150,"121 to 150 days",IF(D93&lt;=240,"151 to 240 days","Above 240 days"))))))</f>
        <v>31 to 60 days</v>
      </c>
      <c r="F93" s="14">
        <v>5618784.9002697011</v>
      </c>
      <c r="G93" s="36">
        <v>1</v>
      </c>
      <c r="H93" s="27" t="str">
        <f t="shared" si="1"/>
        <v>Visa</v>
      </c>
      <c r="I93" s="14" t="s">
        <v>34</v>
      </c>
    </row>
    <row r="94" spans="1:9" x14ac:dyDescent="0.3">
      <c r="A94" s="18">
        <v>2.0211118000009999E+26</v>
      </c>
      <c r="B94" s="21">
        <v>44518</v>
      </c>
      <c r="C94" s="22">
        <v>44616</v>
      </c>
      <c r="D94" s="31">
        <f>C94-DATE(2021,12,31)</f>
        <v>55</v>
      </c>
      <c r="E94" s="25" t="str">
        <f>IF(D94&lt;=30,"1 to 30 days", IF(D94&lt;=60, "31 to 60 days", IF(D94&lt;=90, "61 to 90 days", IF(D94&lt;=120,"91 to 120 days", IF(D94&lt;=150,"121 to 150 days",IF(D94&lt;=240,"151 to 240 days","Above 240 days"))))))</f>
        <v>31 to 60 days</v>
      </c>
      <c r="F94" s="14">
        <v>5014585.0253880043</v>
      </c>
      <c r="G94" s="36">
        <v>1</v>
      </c>
      <c r="H94" s="27" t="str">
        <f t="shared" si="1"/>
        <v>Visa</v>
      </c>
      <c r="I94" s="14" t="s">
        <v>34</v>
      </c>
    </row>
    <row r="95" spans="1:9" x14ac:dyDescent="0.3">
      <c r="A95" s="18">
        <v>2.0211118000009999E+26</v>
      </c>
      <c r="B95" s="21">
        <v>44518</v>
      </c>
      <c r="C95" s="22">
        <v>44616</v>
      </c>
      <c r="D95" s="31">
        <f>C95-DATE(2021,12,31)</f>
        <v>55</v>
      </c>
      <c r="E95" s="25" t="str">
        <f>IF(D95&lt;=30,"1 to 30 days", IF(D95&lt;=60, "31 to 60 days", IF(D95&lt;=90, "61 to 90 days", IF(D95&lt;=120,"91 to 120 days", IF(D95&lt;=150,"121 to 150 days",IF(D95&lt;=240,"151 to 240 days","Above 240 days"))))))</f>
        <v>31 to 60 days</v>
      </c>
      <c r="F95" s="14">
        <v>30252.883968815499</v>
      </c>
      <c r="G95" s="36">
        <v>1</v>
      </c>
      <c r="H95" s="27" t="str">
        <f t="shared" si="1"/>
        <v>Visa</v>
      </c>
      <c r="I95" s="14" t="s">
        <v>36</v>
      </c>
    </row>
    <row r="96" spans="1:9" x14ac:dyDescent="0.3">
      <c r="A96" s="18">
        <v>2.0211119000010001E+26</v>
      </c>
      <c r="B96" s="21">
        <v>44519</v>
      </c>
      <c r="C96" s="22">
        <v>44616</v>
      </c>
      <c r="D96" s="31">
        <f>C96-DATE(2021,12,31)</f>
        <v>55</v>
      </c>
      <c r="E96" s="25" t="str">
        <f>IF(D96&lt;=30,"1 to 30 days", IF(D96&lt;=60, "31 to 60 days", IF(D96&lt;=90, "61 to 90 days", IF(D96&lt;=120,"91 to 120 days", IF(D96&lt;=150,"121 to 150 days",IF(D96&lt;=240,"151 to 240 days","Above 240 days"))))))</f>
        <v>31 to 60 days</v>
      </c>
      <c r="F96" s="14">
        <v>2363458.0515556401</v>
      </c>
      <c r="G96" s="36">
        <v>2</v>
      </c>
      <c r="H96" s="27" t="str">
        <f t="shared" si="1"/>
        <v>Master</v>
      </c>
      <c r="I96" s="14" t="s">
        <v>32</v>
      </c>
    </row>
    <row r="97" spans="1:9" x14ac:dyDescent="0.3">
      <c r="A97" s="18">
        <v>2.0211119000010001E+26</v>
      </c>
      <c r="B97" s="21">
        <v>44519</v>
      </c>
      <c r="C97" s="22">
        <v>44616</v>
      </c>
      <c r="D97" s="31">
        <f>C97-DATE(2021,12,31)</f>
        <v>55</v>
      </c>
      <c r="E97" s="25" t="str">
        <f>IF(D97&lt;=30,"1 to 30 days", IF(D97&lt;=60, "31 to 60 days", IF(D97&lt;=90, "61 to 90 days", IF(D97&lt;=120,"91 to 120 days", IF(D97&lt;=150,"121 to 150 days",IF(D97&lt;=240,"151 to 240 days","Above 240 days"))))))</f>
        <v>31 to 60 days</v>
      </c>
      <c r="F97" s="14">
        <v>641846.94345036556</v>
      </c>
      <c r="G97" s="36">
        <v>2</v>
      </c>
      <c r="H97" s="27" t="str">
        <f t="shared" si="1"/>
        <v>Master</v>
      </c>
      <c r="I97" s="14" t="s">
        <v>33</v>
      </c>
    </row>
    <row r="98" spans="1:9" x14ac:dyDescent="0.3">
      <c r="A98" s="18">
        <v>2.0211119000010001E+26</v>
      </c>
      <c r="B98" s="21">
        <v>44519</v>
      </c>
      <c r="C98" s="22">
        <v>44616</v>
      </c>
      <c r="D98" s="31">
        <f>C98-DATE(2021,12,31)</f>
        <v>55</v>
      </c>
      <c r="E98" s="25" t="str">
        <f>IF(D98&lt;=30,"1 to 30 days", IF(D98&lt;=60, "31 to 60 days", IF(D98&lt;=90, "61 to 90 days", IF(D98&lt;=120,"91 to 120 days", IF(D98&lt;=150,"121 to 150 days",IF(D98&lt;=240,"151 to 240 days","Above 240 days"))))))</f>
        <v>31 to 60 days</v>
      </c>
      <c r="F98" s="14">
        <v>1243937.4631355831</v>
      </c>
      <c r="G98" s="36">
        <v>2</v>
      </c>
      <c r="H98" s="27" t="str">
        <f t="shared" si="1"/>
        <v>Master</v>
      </c>
      <c r="I98" s="14" t="s">
        <v>34</v>
      </c>
    </row>
    <row r="99" spans="1:9" x14ac:dyDescent="0.3">
      <c r="A99" s="18">
        <v>2.0211119000010001E+26</v>
      </c>
      <c r="B99" s="21">
        <v>44519</v>
      </c>
      <c r="C99" s="22">
        <v>44616</v>
      </c>
      <c r="D99" s="31">
        <f>C99-DATE(2021,12,31)</f>
        <v>55</v>
      </c>
      <c r="E99" s="25" t="str">
        <f>IF(D99&lt;=30,"1 to 30 days", IF(D99&lt;=60, "31 to 60 days", IF(D99&lt;=90, "61 to 90 days", IF(D99&lt;=120,"91 to 120 days", IF(D99&lt;=150,"121 to 150 days",IF(D99&lt;=240,"151 to 240 days","Above 240 days"))))))</f>
        <v>31 to 60 days</v>
      </c>
      <c r="F99" s="14">
        <v>6668976.145500185</v>
      </c>
      <c r="G99" s="36">
        <v>2</v>
      </c>
      <c r="H99" s="27" t="str">
        <f t="shared" si="1"/>
        <v>Master</v>
      </c>
      <c r="I99" s="14" t="s">
        <v>35</v>
      </c>
    </row>
    <row r="100" spans="1:9" x14ac:dyDescent="0.3">
      <c r="A100" s="18">
        <v>2.0211119000010001E+26</v>
      </c>
      <c r="B100" s="21">
        <v>44519</v>
      </c>
      <c r="C100" s="22">
        <v>44616</v>
      </c>
      <c r="D100" s="31">
        <f>C100-DATE(2021,12,31)</f>
        <v>55</v>
      </c>
      <c r="E100" s="25" t="str">
        <f>IF(D100&lt;=30,"1 to 30 days", IF(D100&lt;=60, "31 to 60 days", IF(D100&lt;=90, "61 to 90 days", IF(D100&lt;=120,"91 to 120 days", IF(D100&lt;=150,"121 to 150 days",IF(D100&lt;=240,"151 to 240 days","Above 240 days"))))))</f>
        <v>31 to 60 days</v>
      </c>
      <c r="F100" s="14">
        <v>774350.78129408893</v>
      </c>
      <c r="G100" s="36">
        <v>2</v>
      </c>
      <c r="H100" s="27" t="str">
        <f t="shared" si="1"/>
        <v>Master</v>
      </c>
      <c r="I100" s="14" t="s">
        <v>36</v>
      </c>
    </row>
    <row r="101" spans="1:9" x14ac:dyDescent="0.3">
      <c r="A101" s="18">
        <v>2.0211230000010001E+26</v>
      </c>
      <c r="B101" s="21">
        <v>44560</v>
      </c>
      <c r="C101" s="22">
        <v>44616</v>
      </c>
      <c r="D101" s="31">
        <f>C101-DATE(2021,12,31)</f>
        <v>55</v>
      </c>
      <c r="E101" s="25" t="str">
        <f>IF(D101&lt;=30,"1 to 30 days", IF(D101&lt;=60, "31 to 60 days", IF(D101&lt;=90, "61 to 90 days", IF(D101&lt;=120,"91 to 120 days", IF(D101&lt;=150,"121 to 150 days",IF(D101&lt;=240,"151 to 240 days","Above 240 days"))))))</f>
        <v>31 to 60 days</v>
      </c>
      <c r="F101" s="14">
        <v>4270858.3885834878</v>
      </c>
      <c r="G101" s="36">
        <v>1</v>
      </c>
      <c r="H101" s="27" t="str">
        <f t="shared" si="1"/>
        <v>Visa</v>
      </c>
      <c r="I101" s="14" t="s">
        <v>33</v>
      </c>
    </row>
    <row r="102" spans="1:9" x14ac:dyDescent="0.3">
      <c r="A102" s="18">
        <v>2.0211230000010001E+26</v>
      </c>
      <c r="B102" s="21">
        <v>44560</v>
      </c>
      <c r="C102" s="22">
        <v>44616</v>
      </c>
      <c r="D102" s="31">
        <f>C102-DATE(2021,12,31)</f>
        <v>55</v>
      </c>
      <c r="E102" s="25" t="str">
        <f>IF(D102&lt;=30,"1 to 30 days", IF(D102&lt;=60, "31 to 60 days", IF(D102&lt;=90, "61 to 90 days", IF(D102&lt;=120,"91 to 120 days", IF(D102&lt;=150,"121 to 150 days",IF(D102&lt;=240,"151 to 240 days","Above 240 days"))))))</f>
        <v>31 to 60 days</v>
      </c>
      <c r="F102" s="14">
        <v>6318583.2309165308</v>
      </c>
      <c r="G102" s="36">
        <v>1</v>
      </c>
      <c r="H102" s="27" t="str">
        <f t="shared" si="1"/>
        <v>Visa</v>
      </c>
      <c r="I102" s="14" t="s">
        <v>34</v>
      </c>
    </row>
    <row r="103" spans="1:9" x14ac:dyDescent="0.3">
      <c r="A103" s="18">
        <v>2.0211230000010001E+26</v>
      </c>
      <c r="B103" s="21">
        <v>44560</v>
      </c>
      <c r="C103" s="22">
        <v>44616</v>
      </c>
      <c r="D103" s="31">
        <f>C103-DATE(2021,12,31)</f>
        <v>55</v>
      </c>
      <c r="E103" s="25" t="str">
        <f>IF(D103&lt;=30,"1 to 30 days", IF(D103&lt;=60, "31 to 60 days", IF(D103&lt;=90, "61 to 90 days", IF(D103&lt;=120,"91 to 120 days", IF(D103&lt;=150,"121 to 150 days",IF(D103&lt;=240,"151 to 240 days","Above 240 days"))))))</f>
        <v>31 to 60 days</v>
      </c>
      <c r="F103" s="14">
        <v>2767398.4427474202</v>
      </c>
      <c r="G103" s="36">
        <v>1</v>
      </c>
      <c r="H103" s="27" t="str">
        <f t="shared" si="1"/>
        <v>Visa</v>
      </c>
      <c r="I103" s="14" t="s">
        <v>35</v>
      </c>
    </row>
    <row r="104" spans="1:9" x14ac:dyDescent="0.3">
      <c r="A104" s="18">
        <v>2.0211230000010001E+26</v>
      </c>
      <c r="B104" s="21">
        <v>44560</v>
      </c>
      <c r="C104" s="22">
        <v>44616</v>
      </c>
      <c r="D104" s="31">
        <f>C104-DATE(2021,12,31)</f>
        <v>55</v>
      </c>
      <c r="E104" s="25" t="str">
        <f>IF(D104&lt;=30,"1 to 30 days", IF(D104&lt;=60, "31 to 60 days", IF(D104&lt;=90, "61 to 90 days", IF(D104&lt;=120,"91 to 120 days", IF(D104&lt;=150,"121 to 150 days",IF(D104&lt;=240,"151 to 240 days","Above 240 days"))))))</f>
        <v>31 to 60 days</v>
      </c>
      <c r="F104" s="14">
        <v>776570.50144194975</v>
      </c>
      <c r="G104" s="36">
        <v>1</v>
      </c>
      <c r="H104" s="27" t="str">
        <f t="shared" si="1"/>
        <v>Visa</v>
      </c>
      <c r="I104" s="14" t="s">
        <v>36</v>
      </c>
    </row>
    <row r="105" spans="1:9" x14ac:dyDescent="0.3">
      <c r="A105" s="18">
        <v>2.0211118000009999E+26</v>
      </c>
      <c r="B105" s="21">
        <v>44518</v>
      </c>
      <c r="C105" s="22">
        <v>44617</v>
      </c>
      <c r="D105" s="31">
        <f>C105-DATE(2021,12,31)</f>
        <v>56</v>
      </c>
      <c r="E105" s="25" t="str">
        <f>IF(D105&lt;=30,"1 to 30 days", IF(D105&lt;=60, "31 to 60 days", IF(D105&lt;=90, "61 to 90 days", IF(D105&lt;=120,"91 to 120 days", IF(D105&lt;=150,"121 to 150 days",IF(D105&lt;=240,"151 to 240 days","Above 240 days"))))))</f>
        <v>31 to 60 days</v>
      </c>
      <c r="F105" s="14">
        <v>4192735.9957190035</v>
      </c>
      <c r="G105" s="36">
        <v>1</v>
      </c>
      <c r="H105" s="27" t="str">
        <f t="shared" si="1"/>
        <v>Visa</v>
      </c>
      <c r="I105" s="14" t="s">
        <v>33</v>
      </c>
    </row>
    <row r="106" spans="1:9" x14ac:dyDescent="0.3">
      <c r="A106" s="18">
        <v>2.0211118000009999E+26</v>
      </c>
      <c r="B106" s="21">
        <v>44518</v>
      </c>
      <c r="C106" s="22">
        <v>44617</v>
      </c>
      <c r="D106" s="31">
        <f>C106-DATE(2021,12,31)</f>
        <v>56</v>
      </c>
      <c r="E106" s="25" t="str">
        <f>IF(D106&lt;=30,"1 to 30 days", IF(D106&lt;=60, "31 to 60 days", IF(D106&lt;=90, "61 to 90 days", IF(D106&lt;=120,"91 to 120 days", IF(D106&lt;=150,"121 to 150 days",IF(D106&lt;=240,"151 to 240 days","Above 240 days"))))))</f>
        <v>31 to 60 days</v>
      </c>
      <c r="F106" s="14">
        <v>5553504.2208404867</v>
      </c>
      <c r="G106" s="36">
        <v>1</v>
      </c>
      <c r="H106" s="27" t="str">
        <f t="shared" si="1"/>
        <v>Visa</v>
      </c>
      <c r="I106" s="14" t="s">
        <v>34</v>
      </c>
    </row>
    <row r="107" spans="1:9" x14ac:dyDescent="0.3">
      <c r="A107" s="18">
        <v>2.0211118000009999E+26</v>
      </c>
      <c r="B107" s="21">
        <v>44518</v>
      </c>
      <c r="C107" s="22">
        <v>44617</v>
      </c>
      <c r="D107" s="31">
        <f>C107-DATE(2021,12,31)</f>
        <v>56</v>
      </c>
      <c r="E107" s="25" t="str">
        <f>IF(D107&lt;=30,"1 to 30 days", IF(D107&lt;=60, "31 to 60 days", IF(D107&lt;=90, "61 to 90 days", IF(D107&lt;=120,"91 to 120 days", IF(D107&lt;=150,"121 to 150 days",IF(D107&lt;=240,"151 to 240 days","Above 240 days"))))))</f>
        <v>31 to 60 days</v>
      </c>
      <c r="F107" s="14">
        <v>2392437.7542640124</v>
      </c>
      <c r="G107" s="36">
        <v>1</v>
      </c>
      <c r="H107" s="27" t="str">
        <f t="shared" si="1"/>
        <v>Visa</v>
      </c>
      <c r="I107" s="14" t="s">
        <v>35</v>
      </c>
    </row>
    <row r="108" spans="1:9" x14ac:dyDescent="0.3">
      <c r="A108" s="18">
        <v>2.0211118000009999E+26</v>
      </c>
      <c r="B108" s="21">
        <v>44518</v>
      </c>
      <c r="C108" s="22">
        <v>44617</v>
      </c>
      <c r="D108" s="31">
        <f>C108-DATE(2021,12,31)</f>
        <v>56</v>
      </c>
      <c r="E108" s="25" t="str">
        <f>IF(D108&lt;=30,"1 to 30 days", IF(D108&lt;=60, "31 to 60 days", IF(D108&lt;=90, "61 to 90 days", IF(D108&lt;=120,"91 to 120 days", IF(D108&lt;=150,"121 to 150 days",IF(D108&lt;=240,"151 to 240 days","Above 240 days"))))))</f>
        <v>31 to 60 days</v>
      </c>
      <c r="F108" s="14">
        <v>575240.83770871756</v>
      </c>
      <c r="G108" s="36">
        <v>1</v>
      </c>
      <c r="H108" s="27" t="str">
        <f t="shared" si="1"/>
        <v>Visa</v>
      </c>
      <c r="I108" s="14" t="s">
        <v>36</v>
      </c>
    </row>
    <row r="109" spans="1:9" x14ac:dyDescent="0.3">
      <c r="A109" s="18">
        <v>2.0211119000010001E+26</v>
      </c>
      <c r="B109" s="21">
        <v>44519</v>
      </c>
      <c r="C109" s="22">
        <v>44617</v>
      </c>
      <c r="D109" s="31">
        <f>C109-DATE(2021,12,31)</f>
        <v>56</v>
      </c>
      <c r="E109" s="25" t="str">
        <f>IF(D109&lt;=30,"1 to 30 days", IF(D109&lt;=60, "31 to 60 days", IF(D109&lt;=90, "61 to 90 days", IF(D109&lt;=120,"91 to 120 days", IF(D109&lt;=150,"121 to 150 days",IF(D109&lt;=240,"151 to 240 days","Above 240 days"))))))</f>
        <v>31 to 60 days</v>
      </c>
      <c r="F109" s="14">
        <v>24534.797885388529</v>
      </c>
      <c r="G109" s="36">
        <v>2</v>
      </c>
      <c r="H109" s="27" t="str">
        <f t="shared" si="1"/>
        <v>Master</v>
      </c>
      <c r="I109" s="14" t="s">
        <v>36</v>
      </c>
    </row>
    <row r="110" spans="1:9" x14ac:dyDescent="0.3">
      <c r="A110" s="18">
        <v>2.021120600001E+26</v>
      </c>
      <c r="B110" s="21">
        <v>44536</v>
      </c>
      <c r="C110" s="22">
        <v>44617</v>
      </c>
      <c r="D110" s="31">
        <f>C110-DATE(2021,12,31)</f>
        <v>56</v>
      </c>
      <c r="E110" s="25" t="str">
        <f>IF(D110&lt;=30,"1 to 30 days", IF(D110&lt;=60, "31 to 60 days", IF(D110&lt;=90, "61 to 90 days", IF(D110&lt;=120,"91 to 120 days", IF(D110&lt;=150,"121 to 150 days",IF(D110&lt;=240,"151 to 240 days","Above 240 days"))))))</f>
        <v>31 to 60 days</v>
      </c>
      <c r="F110" s="14">
        <v>72085.529135112083</v>
      </c>
      <c r="G110" s="36">
        <v>1</v>
      </c>
      <c r="H110" s="27" t="str">
        <f t="shared" si="1"/>
        <v>Visa</v>
      </c>
      <c r="I110" s="14" t="s">
        <v>33</v>
      </c>
    </row>
    <row r="111" spans="1:9" x14ac:dyDescent="0.3">
      <c r="A111" s="18">
        <v>2.0211209000010001E+26</v>
      </c>
      <c r="B111" s="21">
        <v>44539</v>
      </c>
      <c r="C111" s="22">
        <v>44617</v>
      </c>
      <c r="D111" s="31">
        <f>C111-DATE(2021,12,31)</f>
        <v>56</v>
      </c>
      <c r="E111" s="25" t="str">
        <f>IF(D111&lt;=30,"1 to 30 days", IF(D111&lt;=60, "31 to 60 days", IF(D111&lt;=90, "61 to 90 days", IF(D111&lt;=120,"91 to 120 days", IF(D111&lt;=150,"121 to 150 days",IF(D111&lt;=240,"151 to 240 days","Above 240 days"))))))</f>
        <v>31 to 60 days</v>
      </c>
      <c r="F111" s="14">
        <v>71801.854108908185</v>
      </c>
      <c r="G111" s="36">
        <v>1</v>
      </c>
      <c r="H111" s="27" t="str">
        <f t="shared" si="1"/>
        <v>Visa</v>
      </c>
      <c r="I111" s="14" t="s">
        <v>36</v>
      </c>
    </row>
    <row r="112" spans="1:9" x14ac:dyDescent="0.3">
      <c r="A112" s="18">
        <v>2.0211122000009999E+26</v>
      </c>
      <c r="B112" s="21">
        <v>44522</v>
      </c>
      <c r="C112" s="22">
        <v>44622</v>
      </c>
      <c r="D112" s="31">
        <f>C112-DATE(2021,12,31)</f>
        <v>61</v>
      </c>
      <c r="E112" s="25" t="str">
        <f>IF(D112&lt;=30,"1 to 30 days", IF(D112&lt;=60, "31 to 60 days", IF(D112&lt;=90, "61 to 90 days", IF(D112&lt;=120,"91 to 120 days", IF(D112&lt;=150,"121 to 150 days",IF(D112&lt;=240,"151 to 240 days","Above 240 days"))))))</f>
        <v>61 to 90 days</v>
      </c>
      <c r="F112" s="14">
        <v>15256014.350103574</v>
      </c>
      <c r="G112" s="36">
        <v>1</v>
      </c>
      <c r="H112" s="27" t="str">
        <f t="shared" si="1"/>
        <v>Visa</v>
      </c>
      <c r="I112" s="14" t="s">
        <v>33</v>
      </c>
    </row>
    <row r="113" spans="1:9" x14ac:dyDescent="0.3">
      <c r="A113" s="18">
        <v>2.0211122000009999E+26</v>
      </c>
      <c r="B113" s="21">
        <v>44522</v>
      </c>
      <c r="C113" s="22">
        <v>44622</v>
      </c>
      <c r="D113" s="31">
        <f>C113-DATE(2021,12,31)</f>
        <v>61</v>
      </c>
      <c r="E113" s="25" t="str">
        <f>IF(D113&lt;=30,"1 to 30 days", IF(D113&lt;=60, "31 to 60 days", IF(D113&lt;=90, "61 to 90 days", IF(D113&lt;=120,"91 to 120 days", IF(D113&lt;=150,"121 to 150 days",IF(D113&lt;=240,"151 to 240 days","Above 240 days"))))))</f>
        <v>61 to 90 days</v>
      </c>
      <c r="F113" s="14">
        <v>30007139.067885611</v>
      </c>
      <c r="G113" s="36">
        <v>1</v>
      </c>
      <c r="H113" s="27" t="str">
        <f t="shared" si="1"/>
        <v>Visa</v>
      </c>
      <c r="I113" s="14" t="s">
        <v>34</v>
      </c>
    </row>
    <row r="114" spans="1:9" x14ac:dyDescent="0.3">
      <c r="A114" s="18">
        <v>2.0211122000009999E+26</v>
      </c>
      <c r="B114" s="21">
        <v>44522</v>
      </c>
      <c r="C114" s="22">
        <v>44622</v>
      </c>
      <c r="D114" s="31">
        <f>C114-DATE(2021,12,31)</f>
        <v>61</v>
      </c>
      <c r="E114" s="25" t="str">
        <f>IF(D114&lt;=30,"1 to 30 days", IF(D114&lt;=60, "31 to 60 days", IF(D114&lt;=90, "61 to 90 days", IF(D114&lt;=120,"91 to 120 days", IF(D114&lt;=150,"121 to 150 days",IF(D114&lt;=240,"151 to 240 days","Above 240 days"))))))</f>
        <v>61 to 90 days</v>
      </c>
      <c r="F114" s="14">
        <v>210330.96853654989</v>
      </c>
      <c r="G114" s="36">
        <v>1</v>
      </c>
      <c r="H114" s="27" t="str">
        <f t="shared" si="1"/>
        <v>Visa</v>
      </c>
      <c r="I114" s="14" t="s">
        <v>36</v>
      </c>
    </row>
    <row r="115" spans="1:9" x14ac:dyDescent="0.3">
      <c r="A115" s="18">
        <v>2.0211124000010001E+26</v>
      </c>
      <c r="B115" s="21">
        <v>44524</v>
      </c>
      <c r="C115" s="22">
        <v>44622</v>
      </c>
      <c r="D115" s="31">
        <f>C115-DATE(2021,12,31)</f>
        <v>61</v>
      </c>
      <c r="E115" s="25" t="str">
        <f>IF(D115&lt;=30,"1 to 30 days", IF(D115&lt;=60, "31 to 60 days", IF(D115&lt;=90, "61 to 90 days", IF(D115&lt;=120,"91 to 120 days", IF(D115&lt;=150,"121 to 150 days",IF(D115&lt;=240,"151 to 240 days","Above 240 days"))))))</f>
        <v>61 to 90 days</v>
      </c>
      <c r="F115" s="14">
        <v>2540785.8271359727</v>
      </c>
      <c r="G115" s="36">
        <v>2</v>
      </c>
      <c r="H115" s="27" t="str">
        <f t="shared" si="1"/>
        <v>Master</v>
      </c>
      <c r="I115" s="14" t="s">
        <v>33</v>
      </c>
    </row>
    <row r="116" spans="1:9" x14ac:dyDescent="0.3">
      <c r="A116" s="18">
        <v>2.0211124000010001E+26</v>
      </c>
      <c r="B116" s="21">
        <v>44524</v>
      </c>
      <c r="C116" s="22">
        <v>44622</v>
      </c>
      <c r="D116" s="31">
        <f>C116-DATE(2021,12,31)</f>
        <v>61</v>
      </c>
      <c r="E116" s="25" t="str">
        <f>IF(D116&lt;=30,"1 to 30 days", IF(D116&lt;=60, "31 to 60 days", IF(D116&lt;=90, "61 to 90 days", IF(D116&lt;=120,"91 to 120 days", IF(D116&lt;=150,"121 to 150 days",IF(D116&lt;=240,"151 to 240 days","Above 240 days"))))))</f>
        <v>61 to 90 days</v>
      </c>
      <c r="F116" s="14">
        <v>3708704.3654276524</v>
      </c>
      <c r="G116" s="36">
        <v>2</v>
      </c>
      <c r="H116" s="27" t="str">
        <f t="shared" si="1"/>
        <v>Master</v>
      </c>
      <c r="I116" s="14" t="s">
        <v>36</v>
      </c>
    </row>
    <row r="117" spans="1:9" x14ac:dyDescent="0.3">
      <c r="A117" s="18">
        <v>2.021120600001E+26</v>
      </c>
      <c r="B117" s="21">
        <v>44536</v>
      </c>
      <c r="C117" s="22">
        <v>44622</v>
      </c>
      <c r="D117" s="31">
        <f>C117-DATE(2021,12,31)</f>
        <v>61</v>
      </c>
      <c r="E117" s="25" t="str">
        <f>IF(D117&lt;=30,"1 to 30 days", IF(D117&lt;=60, "31 to 60 days", IF(D117&lt;=90, "61 to 90 days", IF(D117&lt;=120,"91 to 120 days", IF(D117&lt;=150,"121 to 150 days",IF(D117&lt;=240,"151 to 240 days","Above 240 days"))))))</f>
        <v>61 to 90 days</v>
      </c>
      <c r="F117" s="14">
        <v>493545.72894415009</v>
      </c>
      <c r="G117" s="36">
        <v>1</v>
      </c>
      <c r="H117" s="27" t="str">
        <f t="shared" si="1"/>
        <v>Visa</v>
      </c>
      <c r="I117" s="14" t="s">
        <v>33</v>
      </c>
    </row>
    <row r="118" spans="1:9" x14ac:dyDescent="0.3">
      <c r="A118" s="18">
        <v>2.0211209000010001E+26</v>
      </c>
      <c r="B118" s="21">
        <v>44539</v>
      </c>
      <c r="C118" s="22">
        <v>44622</v>
      </c>
      <c r="D118" s="31">
        <f>C118-DATE(2021,12,31)</f>
        <v>61</v>
      </c>
      <c r="E118" s="25" t="str">
        <f>IF(D118&lt;=30,"1 to 30 days", IF(D118&lt;=60, "31 to 60 days", IF(D118&lt;=90, "61 to 90 days", IF(D118&lt;=120,"91 to 120 days", IF(D118&lt;=150,"121 to 150 days",IF(D118&lt;=240,"151 to 240 days","Above 240 days"))))))</f>
        <v>61 to 90 days</v>
      </c>
      <c r="F118" s="14">
        <v>461940.09067446663</v>
      </c>
      <c r="G118" s="36">
        <v>1</v>
      </c>
      <c r="H118" s="27" t="str">
        <f t="shared" si="1"/>
        <v>Visa</v>
      </c>
      <c r="I118" s="14" t="s">
        <v>36</v>
      </c>
    </row>
    <row r="119" spans="1:9" x14ac:dyDescent="0.3">
      <c r="A119" s="18">
        <v>2.021112300001E+26</v>
      </c>
      <c r="B119" s="21">
        <v>44523</v>
      </c>
      <c r="C119" s="22">
        <v>44623</v>
      </c>
      <c r="D119" s="31">
        <f>C119-DATE(2021,12,31)</f>
        <v>62</v>
      </c>
      <c r="E119" s="25" t="str">
        <f>IF(D119&lt;=30,"1 to 30 days", IF(D119&lt;=60, "31 to 60 days", IF(D119&lt;=90, "61 to 90 days", IF(D119&lt;=120,"91 to 120 days", IF(D119&lt;=150,"121 to 150 days",IF(D119&lt;=240,"151 to 240 days","Above 240 days"))))))</f>
        <v>61 to 90 days</v>
      </c>
      <c r="F119" s="14">
        <v>538291.35322290345</v>
      </c>
      <c r="G119" s="36">
        <v>1</v>
      </c>
      <c r="H119" s="27" t="str">
        <f t="shared" si="1"/>
        <v>Visa</v>
      </c>
      <c r="I119" s="14" t="s">
        <v>33</v>
      </c>
    </row>
    <row r="120" spans="1:9" x14ac:dyDescent="0.3">
      <c r="A120" s="18">
        <v>2.021112300001E+26</v>
      </c>
      <c r="B120" s="21">
        <v>44523</v>
      </c>
      <c r="C120" s="22">
        <v>44623</v>
      </c>
      <c r="D120" s="31">
        <f>C120-DATE(2021,12,31)</f>
        <v>62</v>
      </c>
      <c r="E120" s="25" t="str">
        <f>IF(D120&lt;=30,"1 to 30 days", IF(D120&lt;=60, "31 to 60 days", IF(D120&lt;=90, "61 to 90 days", IF(D120&lt;=120,"91 to 120 days", IF(D120&lt;=150,"121 to 150 days",IF(D120&lt;=240,"151 to 240 days","Above 240 days"))))))</f>
        <v>61 to 90 days</v>
      </c>
      <c r="F120" s="14">
        <v>6360571.7467958061</v>
      </c>
      <c r="G120" s="36">
        <v>1</v>
      </c>
      <c r="H120" s="27" t="str">
        <f t="shared" si="1"/>
        <v>Visa</v>
      </c>
      <c r="I120" s="14" t="s">
        <v>34</v>
      </c>
    </row>
    <row r="121" spans="1:9" x14ac:dyDescent="0.3">
      <c r="A121" s="18">
        <v>2.0211124000010001E+26</v>
      </c>
      <c r="B121" s="21">
        <v>44524</v>
      </c>
      <c r="C121" s="22">
        <v>44623</v>
      </c>
      <c r="D121" s="31">
        <f>C121-DATE(2021,12,31)</f>
        <v>62</v>
      </c>
      <c r="E121" s="25" t="str">
        <f>IF(D121&lt;=30,"1 to 30 days", IF(D121&lt;=60, "31 to 60 days", IF(D121&lt;=90, "61 to 90 days", IF(D121&lt;=120,"91 to 120 days", IF(D121&lt;=150,"121 to 150 days",IF(D121&lt;=240,"151 to 240 days","Above 240 days"))))))</f>
        <v>61 to 90 days</v>
      </c>
      <c r="F121" s="14">
        <v>681724.23975287983</v>
      </c>
      <c r="G121" s="36">
        <v>2</v>
      </c>
      <c r="H121" s="27" t="str">
        <f t="shared" si="1"/>
        <v>Master</v>
      </c>
      <c r="I121" s="14" t="s">
        <v>36</v>
      </c>
    </row>
    <row r="122" spans="1:9" x14ac:dyDescent="0.3">
      <c r="A122" s="18">
        <v>2.0211207000010001E+26</v>
      </c>
      <c r="B122" s="21">
        <v>44537</v>
      </c>
      <c r="C122" s="22">
        <v>44623</v>
      </c>
      <c r="D122" s="31">
        <f>C122-DATE(2021,12,31)</f>
        <v>62</v>
      </c>
      <c r="E122" s="25" t="str">
        <f>IF(D122&lt;=30,"1 to 30 days", IF(D122&lt;=60, "31 to 60 days", IF(D122&lt;=90, "61 to 90 days", IF(D122&lt;=120,"91 to 120 days", IF(D122&lt;=150,"121 to 150 days",IF(D122&lt;=240,"151 to 240 days","Above 240 days"))))))</f>
        <v>61 to 90 days</v>
      </c>
      <c r="F122" s="14">
        <v>1824811.0079838322</v>
      </c>
      <c r="G122" s="36">
        <v>1</v>
      </c>
      <c r="H122" s="27" t="str">
        <f t="shared" si="1"/>
        <v>Visa</v>
      </c>
      <c r="I122" s="14" t="s">
        <v>33</v>
      </c>
    </row>
    <row r="123" spans="1:9" x14ac:dyDescent="0.3">
      <c r="A123" s="18">
        <v>2.0211207000010001E+26</v>
      </c>
      <c r="B123" s="21">
        <v>44537</v>
      </c>
      <c r="C123" s="22">
        <v>44623</v>
      </c>
      <c r="D123" s="31">
        <f>C123-DATE(2021,12,31)</f>
        <v>62</v>
      </c>
      <c r="E123" s="25" t="str">
        <f>IF(D123&lt;=30,"1 to 30 days", IF(D123&lt;=60, "31 to 60 days", IF(D123&lt;=90, "61 to 90 days", IF(D123&lt;=120,"91 to 120 days", IF(D123&lt;=150,"121 to 150 days",IF(D123&lt;=240,"151 to 240 days","Above 240 days"))))))</f>
        <v>61 to 90 days</v>
      </c>
      <c r="F123" s="14">
        <v>2764619.0989939906</v>
      </c>
      <c r="G123" s="36">
        <v>1</v>
      </c>
      <c r="H123" s="27" t="str">
        <f t="shared" si="1"/>
        <v>Visa</v>
      </c>
      <c r="I123" s="14" t="s">
        <v>34</v>
      </c>
    </row>
    <row r="124" spans="1:9" x14ac:dyDescent="0.3">
      <c r="A124" s="18">
        <v>2.0211209000010001E+26</v>
      </c>
      <c r="B124" s="21">
        <v>44539</v>
      </c>
      <c r="C124" s="22">
        <v>44623</v>
      </c>
      <c r="D124" s="31">
        <f>C124-DATE(2021,12,31)</f>
        <v>62</v>
      </c>
      <c r="E124" s="25" t="str">
        <f>IF(D124&lt;=30,"1 to 30 days", IF(D124&lt;=60, "31 to 60 days", IF(D124&lt;=90, "61 to 90 days", IF(D124&lt;=120,"91 to 120 days", IF(D124&lt;=150,"121 to 150 days",IF(D124&lt;=240,"151 to 240 days","Above 240 days"))))))</f>
        <v>61 to 90 days</v>
      </c>
      <c r="F124" s="14">
        <v>332645.0997690743</v>
      </c>
      <c r="G124" s="36">
        <v>1</v>
      </c>
      <c r="H124" s="27" t="str">
        <f t="shared" si="1"/>
        <v>Visa</v>
      </c>
      <c r="I124" s="14" t="s">
        <v>36</v>
      </c>
    </row>
    <row r="125" spans="1:9" x14ac:dyDescent="0.3">
      <c r="A125" s="18">
        <v>2.0211124000010001E+26</v>
      </c>
      <c r="B125" s="21">
        <v>44524</v>
      </c>
      <c r="C125" s="22">
        <v>44624</v>
      </c>
      <c r="D125" s="31">
        <f>C125-DATE(2021,12,31)</f>
        <v>63</v>
      </c>
      <c r="E125" s="25" t="str">
        <f>IF(D125&lt;=30,"1 to 30 days", IF(D125&lt;=60, "31 to 60 days", IF(D125&lt;=90, "61 to 90 days", IF(D125&lt;=120,"91 to 120 days", IF(D125&lt;=150,"121 to 150 days",IF(D125&lt;=240,"151 to 240 days","Above 240 days"))))))</f>
        <v>61 to 90 days</v>
      </c>
      <c r="F125" s="14">
        <v>1144932.7410103744</v>
      </c>
      <c r="G125" s="36">
        <v>2</v>
      </c>
      <c r="H125" s="27" t="str">
        <f t="shared" si="1"/>
        <v>Master</v>
      </c>
      <c r="I125" s="14" t="s">
        <v>32</v>
      </c>
    </row>
    <row r="126" spans="1:9" x14ac:dyDescent="0.3">
      <c r="A126" s="18">
        <v>2.0211124000010001E+26</v>
      </c>
      <c r="B126" s="21">
        <v>44524</v>
      </c>
      <c r="C126" s="22">
        <v>44624</v>
      </c>
      <c r="D126" s="31">
        <f>C126-DATE(2021,12,31)</f>
        <v>63</v>
      </c>
      <c r="E126" s="25" t="str">
        <f>IF(D126&lt;=30,"1 to 30 days", IF(D126&lt;=60, "31 to 60 days", IF(D126&lt;=90, "61 to 90 days", IF(D126&lt;=120,"91 to 120 days", IF(D126&lt;=150,"121 to 150 days",IF(D126&lt;=240,"151 to 240 days","Above 240 days"))))))</f>
        <v>61 to 90 days</v>
      </c>
      <c r="F126" s="14">
        <v>33530.796737209581</v>
      </c>
      <c r="G126" s="36">
        <v>2</v>
      </c>
      <c r="H126" s="27" t="str">
        <f t="shared" si="1"/>
        <v>Master</v>
      </c>
      <c r="I126" s="14" t="s">
        <v>33</v>
      </c>
    </row>
    <row r="127" spans="1:9" x14ac:dyDescent="0.3">
      <c r="A127" s="18">
        <v>2.0211124000010001E+26</v>
      </c>
      <c r="B127" s="21">
        <v>44524</v>
      </c>
      <c r="C127" s="22">
        <v>44624</v>
      </c>
      <c r="D127" s="31">
        <f>C127-DATE(2021,12,31)</f>
        <v>63</v>
      </c>
      <c r="E127" s="25" t="str">
        <f>IF(D127&lt;=30,"1 to 30 days", IF(D127&lt;=60, "31 to 60 days", IF(D127&lt;=90, "61 to 90 days", IF(D127&lt;=120,"91 to 120 days", IF(D127&lt;=150,"121 to 150 days",IF(D127&lt;=240,"151 to 240 days","Above 240 days"))))))</f>
        <v>61 to 90 days</v>
      </c>
      <c r="F127" s="14">
        <v>103788.7000374295</v>
      </c>
      <c r="G127" s="36">
        <v>2</v>
      </c>
      <c r="H127" s="27" t="str">
        <f t="shared" si="1"/>
        <v>Master</v>
      </c>
      <c r="I127" s="14" t="s">
        <v>34</v>
      </c>
    </row>
    <row r="128" spans="1:9" x14ac:dyDescent="0.3">
      <c r="A128" s="18">
        <v>2.0211124000010001E+26</v>
      </c>
      <c r="B128" s="21">
        <v>44524</v>
      </c>
      <c r="C128" s="22">
        <v>44624</v>
      </c>
      <c r="D128" s="31">
        <f>C128-DATE(2021,12,31)</f>
        <v>63</v>
      </c>
      <c r="E128" s="25" t="str">
        <f>IF(D128&lt;=30,"1 to 30 days", IF(D128&lt;=60, "31 to 60 days", IF(D128&lt;=90, "61 to 90 days", IF(D128&lt;=120,"91 to 120 days", IF(D128&lt;=150,"121 to 150 days",IF(D128&lt;=240,"151 to 240 days","Above 240 days"))))))</f>
        <v>61 to 90 days</v>
      </c>
      <c r="F128" s="14">
        <v>496396.94299137074</v>
      </c>
      <c r="G128" s="36">
        <v>2</v>
      </c>
      <c r="H128" s="27" t="str">
        <f t="shared" si="1"/>
        <v>Master</v>
      </c>
      <c r="I128" s="14" t="s">
        <v>35</v>
      </c>
    </row>
    <row r="129" spans="1:9" x14ac:dyDescent="0.3">
      <c r="A129" s="18">
        <v>2.0211124000010001E+26</v>
      </c>
      <c r="B129" s="21">
        <v>44524</v>
      </c>
      <c r="C129" s="22">
        <v>44624</v>
      </c>
      <c r="D129" s="31">
        <f>C129-DATE(2021,12,31)</f>
        <v>63</v>
      </c>
      <c r="E129" s="25" t="str">
        <f>IF(D129&lt;=30,"1 to 30 days", IF(D129&lt;=60, "31 to 60 days", IF(D129&lt;=90, "61 to 90 days", IF(D129&lt;=120,"91 to 120 days", IF(D129&lt;=150,"121 to 150 days",IF(D129&lt;=240,"151 to 240 days","Above 240 days"))))))</f>
        <v>61 to 90 days</v>
      </c>
      <c r="F129" s="14">
        <v>48540.064240597392</v>
      </c>
      <c r="G129" s="36">
        <v>2</v>
      </c>
      <c r="H129" s="27" t="str">
        <f t="shared" si="1"/>
        <v>Master</v>
      </c>
      <c r="I129" s="14" t="s">
        <v>36</v>
      </c>
    </row>
    <row r="130" spans="1:9" x14ac:dyDescent="0.3">
      <c r="A130" s="18">
        <v>2.0211209000010001E+26</v>
      </c>
      <c r="B130" s="21">
        <v>44539</v>
      </c>
      <c r="C130" s="22">
        <v>44624</v>
      </c>
      <c r="D130" s="31">
        <f>C130-DATE(2021,12,31)</f>
        <v>63</v>
      </c>
      <c r="E130" s="25" t="str">
        <f>IF(D130&lt;=30,"1 to 30 days", IF(D130&lt;=60, "31 to 60 days", IF(D130&lt;=90, "61 to 90 days", IF(D130&lt;=120,"91 to 120 days", IF(D130&lt;=150,"121 to 150 days",IF(D130&lt;=240,"151 to 240 days","Above 240 days"))))))</f>
        <v>61 to 90 days</v>
      </c>
      <c r="F130" s="14">
        <v>653402.4604889896</v>
      </c>
      <c r="G130" s="36">
        <v>1</v>
      </c>
      <c r="H130" s="27" t="str">
        <f t="shared" si="1"/>
        <v>Visa</v>
      </c>
      <c r="I130" s="14" t="s">
        <v>36</v>
      </c>
    </row>
    <row r="131" spans="1:9" x14ac:dyDescent="0.3">
      <c r="A131" s="18">
        <v>2.021120600001E+26</v>
      </c>
      <c r="B131" s="21">
        <v>44536</v>
      </c>
      <c r="C131" s="22">
        <v>44627</v>
      </c>
      <c r="D131" s="31">
        <f>C131-DATE(2021,12,31)</f>
        <v>66</v>
      </c>
      <c r="E131" s="25" t="str">
        <f>IF(D131&lt;=30,"1 to 30 days", IF(D131&lt;=60, "31 to 60 days", IF(D131&lt;=90, "61 to 90 days", IF(D131&lt;=120,"91 to 120 days", IF(D131&lt;=150,"121 to 150 days",IF(D131&lt;=240,"151 to 240 days","Above 240 days"))))))</f>
        <v>61 to 90 days</v>
      </c>
      <c r="F131" s="14">
        <v>7601160.7178704403</v>
      </c>
      <c r="G131" s="36">
        <v>1</v>
      </c>
      <c r="H131" s="27" t="str">
        <f t="shared" ref="H131:H194" si="2">IF(G131=1,"Visa",IF(G131=2,"Master"))</f>
        <v>Visa</v>
      </c>
      <c r="I131" s="14" t="s">
        <v>33</v>
      </c>
    </row>
    <row r="132" spans="1:9" x14ac:dyDescent="0.3">
      <c r="A132" s="18">
        <v>2.0211207000010001E+26</v>
      </c>
      <c r="B132" s="21">
        <v>44537</v>
      </c>
      <c r="C132" s="22">
        <v>44627</v>
      </c>
      <c r="D132" s="31">
        <f>C132-DATE(2021,12,31)</f>
        <v>66</v>
      </c>
      <c r="E132" s="25" t="str">
        <f>IF(D132&lt;=30,"1 to 30 days", IF(D132&lt;=60, "31 to 60 days", IF(D132&lt;=90, "61 to 90 days", IF(D132&lt;=120,"91 to 120 days", IF(D132&lt;=150,"121 to 150 days",IF(D132&lt;=240,"151 to 240 days","Above 240 days"))))))</f>
        <v>61 to 90 days</v>
      </c>
      <c r="F132" s="14">
        <v>9204606.4365910664</v>
      </c>
      <c r="G132" s="36">
        <v>1</v>
      </c>
      <c r="H132" s="27" t="str">
        <f t="shared" si="2"/>
        <v>Visa</v>
      </c>
      <c r="I132" s="14" t="s">
        <v>33</v>
      </c>
    </row>
    <row r="133" spans="1:9" x14ac:dyDescent="0.3">
      <c r="A133" s="18">
        <v>2.0211209000010001E+26</v>
      </c>
      <c r="B133" s="21">
        <v>44539</v>
      </c>
      <c r="C133" s="22">
        <v>44627</v>
      </c>
      <c r="D133" s="31">
        <f>C133-DATE(2021,12,31)</f>
        <v>66</v>
      </c>
      <c r="E133" s="25" t="str">
        <f>IF(D133&lt;=30,"1 to 30 days", IF(D133&lt;=60, "31 to 60 days", IF(D133&lt;=90, "61 to 90 days", IF(D133&lt;=120,"91 to 120 days", IF(D133&lt;=150,"121 to 150 days",IF(D133&lt;=240,"151 to 240 days","Above 240 days"))))))</f>
        <v>61 to 90 days</v>
      </c>
      <c r="F133" s="14">
        <v>626656.33819360693</v>
      </c>
      <c r="G133" s="36">
        <v>1</v>
      </c>
      <c r="H133" s="27" t="str">
        <f t="shared" si="2"/>
        <v>Visa</v>
      </c>
      <c r="I133" s="14" t="s">
        <v>36</v>
      </c>
    </row>
    <row r="134" spans="1:9" x14ac:dyDescent="0.3">
      <c r="A134" s="18">
        <v>2.021113000001E+26</v>
      </c>
      <c r="B134" s="21">
        <v>44530</v>
      </c>
      <c r="C134" s="22">
        <v>44628</v>
      </c>
      <c r="D134" s="31">
        <f>C134-DATE(2021,12,31)</f>
        <v>67</v>
      </c>
      <c r="E134" s="25" t="str">
        <f>IF(D134&lt;=30,"1 to 30 days", IF(D134&lt;=60, "31 to 60 days", IF(D134&lt;=90, "61 to 90 days", IF(D134&lt;=120,"91 to 120 days", IF(D134&lt;=150,"121 to 150 days",IF(D134&lt;=240,"151 to 240 days","Above 240 days"))))))</f>
        <v>61 to 90 days</v>
      </c>
      <c r="F134" s="14">
        <v>245477.45950036953</v>
      </c>
      <c r="G134" s="36">
        <v>1</v>
      </c>
      <c r="H134" s="27" t="str">
        <f t="shared" si="2"/>
        <v>Visa</v>
      </c>
      <c r="I134" s="14" t="s">
        <v>33</v>
      </c>
    </row>
    <row r="135" spans="1:9" x14ac:dyDescent="0.3">
      <c r="A135" s="18">
        <v>2.021113000001E+26</v>
      </c>
      <c r="B135" s="21">
        <v>44530</v>
      </c>
      <c r="C135" s="22">
        <v>44628</v>
      </c>
      <c r="D135" s="31">
        <f>C135-DATE(2021,12,31)</f>
        <v>67</v>
      </c>
      <c r="E135" s="25" t="str">
        <f>IF(D135&lt;=30,"1 to 30 days", IF(D135&lt;=60, "31 to 60 days", IF(D135&lt;=90, "61 to 90 days", IF(D135&lt;=120,"91 to 120 days", IF(D135&lt;=150,"121 to 150 days",IF(D135&lt;=240,"151 to 240 days","Above 240 days"))))))</f>
        <v>61 to 90 days</v>
      </c>
      <c r="F135" s="14">
        <v>6551528.0241712043</v>
      </c>
      <c r="G135" s="36">
        <v>1</v>
      </c>
      <c r="H135" s="27" t="str">
        <f t="shared" si="2"/>
        <v>Visa</v>
      </c>
      <c r="I135" s="14" t="s">
        <v>34</v>
      </c>
    </row>
    <row r="136" spans="1:9" x14ac:dyDescent="0.3">
      <c r="A136" s="18">
        <v>2.0211209000010001E+26</v>
      </c>
      <c r="B136" s="21">
        <v>44539</v>
      </c>
      <c r="C136" s="22">
        <v>44628</v>
      </c>
      <c r="D136" s="31">
        <f>C136-DATE(2021,12,31)</f>
        <v>67</v>
      </c>
      <c r="E136" s="25" t="str">
        <f>IF(D136&lt;=30,"1 to 30 days", IF(D136&lt;=60, "31 to 60 days", IF(D136&lt;=90, "61 to 90 days", IF(D136&lt;=120,"91 to 120 days", IF(D136&lt;=150,"121 to 150 days",IF(D136&lt;=240,"151 to 240 days","Above 240 days"))))))</f>
        <v>61 to 90 days</v>
      </c>
      <c r="F136" s="14">
        <v>91948.308182246343</v>
      </c>
      <c r="G136" s="36">
        <v>1</v>
      </c>
      <c r="H136" s="27" t="str">
        <f t="shared" si="2"/>
        <v>Visa</v>
      </c>
      <c r="I136" s="14" t="s">
        <v>36</v>
      </c>
    </row>
    <row r="137" spans="1:9" x14ac:dyDescent="0.3">
      <c r="A137" s="18">
        <v>2.021113000001E+26</v>
      </c>
      <c r="B137" s="21">
        <v>44530</v>
      </c>
      <c r="C137" s="22">
        <v>44629</v>
      </c>
      <c r="D137" s="31">
        <f>C137-DATE(2021,12,31)</f>
        <v>68</v>
      </c>
      <c r="E137" s="25" t="str">
        <f>IF(D137&lt;=30,"1 to 30 days", IF(D137&lt;=60, "31 to 60 days", IF(D137&lt;=90, "61 to 90 days", IF(D137&lt;=120,"91 to 120 days", IF(D137&lt;=150,"121 to 150 days",IF(D137&lt;=240,"151 to 240 days","Above 240 days"))))))</f>
        <v>61 to 90 days</v>
      </c>
      <c r="F137" s="14">
        <v>5855910.3809526712</v>
      </c>
      <c r="G137" s="36">
        <v>1</v>
      </c>
      <c r="H137" s="27" t="str">
        <f t="shared" si="2"/>
        <v>Visa</v>
      </c>
      <c r="I137" s="14" t="s">
        <v>33</v>
      </c>
    </row>
    <row r="138" spans="1:9" x14ac:dyDescent="0.3">
      <c r="A138" s="18">
        <v>2.021113000001E+26</v>
      </c>
      <c r="B138" s="21">
        <v>44530</v>
      </c>
      <c r="C138" s="22">
        <v>44629</v>
      </c>
      <c r="D138" s="31">
        <f>C138-DATE(2021,12,31)</f>
        <v>68</v>
      </c>
      <c r="E138" s="25" t="str">
        <f>IF(D138&lt;=30,"1 to 30 days", IF(D138&lt;=60, "31 to 60 days", IF(D138&lt;=90, "61 to 90 days", IF(D138&lt;=120,"91 to 120 days", IF(D138&lt;=150,"121 to 150 days",IF(D138&lt;=240,"151 to 240 days","Above 240 days"))))))</f>
        <v>61 to 90 days</v>
      </c>
      <c r="F138" s="14">
        <v>6545620.2354847724</v>
      </c>
      <c r="G138" s="36">
        <v>1</v>
      </c>
      <c r="H138" s="27" t="str">
        <f t="shared" si="2"/>
        <v>Visa</v>
      </c>
      <c r="I138" s="14" t="s">
        <v>34</v>
      </c>
    </row>
    <row r="139" spans="1:9" x14ac:dyDescent="0.3">
      <c r="A139" s="18">
        <v>2.021113000001E+26</v>
      </c>
      <c r="B139" s="21">
        <v>44530</v>
      </c>
      <c r="C139" s="22">
        <v>44629</v>
      </c>
      <c r="D139" s="31">
        <f>C139-DATE(2021,12,31)</f>
        <v>68</v>
      </c>
      <c r="E139" s="25" t="str">
        <f>IF(D139&lt;=30,"1 to 30 days", IF(D139&lt;=60, "31 to 60 days", IF(D139&lt;=90, "61 to 90 days", IF(D139&lt;=120,"91 to 120 days", IF(D139&lt;=150,"121 to 150 days",IF(D139&lt;=240,"151 to 240 days","Above 240 days"))))))</f>
        <v>61 to 90 days</v>
      </c>
      <c r="F139" s="14">
        <v>3731267.1638566209</v>
      </c>
      <c r="G139" s="36">
        <v>1</v>
      </c>
      <c r="H139" s="27" t="str">
        <f t="shared" si="2"/>
        <v>Visa</v>
      </c>
      <c r="I139" s="14" t="s">
        <v>35</v>
      </c>
    </row>
    <row r="140" spans="1:9" x14ac:dyDescent="0.3">
      <c r="A140" s="18">
        <v>2.021113000001E+26</v>
      </c>
      <c r="B140" s="21">
        <v>44530</v>
      </c>
      <c r="C140" s="22">
        <v>44629</v>
      </c>
      <c r="D140" s="31">
        <f>C140-DATE(2021,12,31)</f>
        <v>68</v>
      </c>
      <c r="E140" s="25" t="str">
        <f>IF(D140&lt;=30,"1 to 30 days", IF(D140&lt;=60, "31 to 60 days", IF(D140&lt;=90, "61 to 90 days", IF(D140&lt;=120,"91 to 120 days", IF(D140&lt;=150,"121 to 150 days",IF(D140&lt;=240,"151 to 240 days","Above 240 days"))))))</f>
        <v>61 to 90 days</v>
      </c>
      <c r="F140" s="14">
        <v>774867.9722572891</v>
      </c>
      <c r="G140" s="36">
        <v>1</v>
      </c>
      <c r="H140" s="27" t="str">
        <f t="shared" si="2"/>
        <v>Visa</v>
      </c>
      <c r="I140" s="14" t="s">
        <v>36</v>
      </c>
    </row>
    <row r="141" spans="1:9" x14ac:dyDescent="0.3">
      <c r="A141" s="18">
        <v>2.021113000001E+26</v>
      </c>
      <c r="B141" s="21">
        <v>44530</v>
      </c>
      <c r="C141" s="22">
        <v>44630</v>
      </c>
      <c r="D141" s="31">
        <f>C141-DATE(2021,12,31)</f>
        <v>69</v>
      </c>
      <c r="E141" s="25" t="str">
        <f>IF(D141&lt;=30,"1 to 30 days", IF(D141&lt;=60, "31 to 60 days", IF(D141&lt;=90, "61 to 90 days", IF(D141&lt;=120,"91 to 120 days", IF(D141&lt;=150,"121 to 150 days",IF(D141&lt;=240,"151 to 240 days","Above 240 days"))))))</f>
        <v>61 to 90 days</v>
      </c>
      <c r="F141" s="14">
        <v>809485.14196578879</v>
      </c>
      <c r="G141" s="36">
        <v>1</v>
      </c>
      <c r="H141" s="27" t="str">
        <f t="shared" si="2"/>
        <v>Visa</v>
      </c>
      <c r="I141" s="14" t="s">
        <v>35</v>
      </c>
    </row>
    <row r="142" spans="1:9" x14ac:dyDescent="0.3">
      <c r="A142" s="18">
        <v>2.021113000001E+26</v>
      </c>
      <c r="B142" s="21">
        <v>44530</v>
      </c>
      <c r="C142" s="22">
        <v>44630</v>
      </c>
      <c r="D142" s="31">
        <f>C142-DATE(2021,12,31)</f>
        <v>69</v>
      </c>
      <c r="E142" s="25" t="str">
        <f>IF(D142&lt;=30,"1 to 30 days", IF(D142&lt;=60, "31 to 60 days", IF(D142&lt;=90, "61 to 90 days", IF(D142&lt;=120,"91 to 120 days", IF(D142&lt;=150,"121 to 150 days",IF(D142&lt;=240,"151 to 240 days","Above 240 days"))))))</f>
        <v>61 to 90 days</v>
      </c>
      <c r="F142" s="14">
        <v>791418.92613797099</v>
      </c>
      <c r="G142" s="36">
        <v>1</v>
      </c>
      <c r="H142" s="27" t="str">
        <f t="shared" si="2"/>
        <v>Visa</v>
      </c>
      <c r="I142" s="14" t="s">
        <v>36</v>
      </c>
    </row>
    <row r="143" spans="1:9" x14ac:dyDescent="0.3">
      <c r="A143" s="18">
        <v>2.021112500001E+26</v>
      </c>
      <c r="B143" s="21">
        <v>44525</v>
      </c>
      <c r="C143" s="22">
        <v>44634</v>
      </c>
      <c r="D143" s="31">
        <f>C143-DATE(2021,12,31)</f>
        <v>73</v>
      </c>
      <c r="E143" s="25" t="str">
        <f>IF(D143&lt;=30,"1 to 30 days", IF(D143&lt;=60, "31 to 60 days", IF(D143&lt;=90, "61 to 90 days", IF(D143&lt;=120,"91 to 120 days", IF(D143&lt;=150,"121 to 150 days",IF(D143&lt;=240,"151 to 240 days","Above 240 days"))))))</f>
        <v>61 to 90 days</v>
      </c>
      <c r="F143" s="14">
        <v>152509.05566814204</v>
      </c>
      <c r="G143" s="36">
        <v>1</v>
      </c>
      <c r="H143" s="27" t="str">
        <f t="shared" si="2"/>
        <v>Visa</v>
      </c>
      <c r="I143" s="14" t="s">
        <v>36</v>
      </c>
    </row>
    <row r="144" spans="1:9" x14ac:dyDescent="0.3">
      <c r="A144" s="18">
        <v>2.0211129000009999E+26</v>
      </c>
      <c r="B144" s="21">
        <v>44529</v>
      </c>
      <c r="C144" s="22">
        <v>44634</v>
      </c>
      <c r="D144" s="31">
        <f>C144-DATE(2021,12,31)</f>
        <v>73</v>
      </c>
      <c r="E144" s="25" t="str">
        <f>IF(D144&lt;=30,"1 to 30 days", IF(D144&lt;=60, "31 to 60 days", IF(D144&lt;=90, "61 to 90 days", IF(D144&lt;=120,"91 to 120 days", IF(D144&lt;=150,"121 to 150 days",IF(D144&lt;=240,"151 to 240 days","Above 240 days"))))))</f>
        <v>61 to 90 days</v>
      </c>
      <c r="F144" s="14">
        <v>2691164.8460256625</v>
      </c>
      <c r="G144" s="36">
        <v>1</v>
      </c>
      <c r="H144" s="27" t="str">
        <f t="shared" si="2"/>
        <v>Visa</v>
      </c>
      <c r="I144" s="14" t="s">
        <v>35</v>
      </c>
    </row>
    <row r="145" spans="1:9" x14ac:dyDescent="0.3">
      <c r="A145" s="18">
        <v>2.0211129000009999E+26</v>
      </c>
      <c r="B145" s="21">
        <v>44529</v>
      </c>
      <c r="C145" s="22">
        <v>44634</v>
      </c>
      <c r="D145" s="31">
        <f>C145-DATE(2021,12,31)</f>
        <v>73</v>
      </c>
      <c r="E145" s="25" t="str">
        <f>IF(D145&lt;=30,"1 to 30 days", IF(D145&lt;=60, "31 to 60 days", IF(D145&lt;=90, "61 to 90 days", IF(D145&lt;=120,"91 to 120 days", IF(D145&lt;=150,"121 to 150 days",IF(D145&lt;=240,"151 to 240 days","Above 240 days"))))))</f>
        <v>61 to 90 days</v>
      </c>
      <c r="F145" s="14">
        <v>56033.848274444295</v>
      </c>
      <c r="G145" s="36">
        <v>1</v>
      </c>
      <c r="H145" s="27" t="str">
        <f t="shared" si="2"/>
        <v>Visa</v>
      </c>
      <c r="I145" s="14" t="s">
        <v>36</v>
      </c>
    </row>
    <row r="146" spans="1:9" x14ac:dyDescent="0.3">
      <c r="A146" s="18">
        <v>2.021112500001E+26</v>
      </c>
      <c r="B146" s="21">
        <v>44525</v>
      </c>
      <c r="C146" s="22">
        <v>44635</v>
      </c>
      <c r="D146" s="31">
        <f>C146-DATE(2021,12,31)</f>
        <v>74</v>
      </c>
      <c r="E146" s="25" t="str">
        <f>IF(D146&lt;=30,"1 to 30 days", IF(D146&lt;=60, "31 to 60 days", IF(D146&lt;=90, "61 to 90 days", IF(D146&lt;=120,"91 to 120 days", IF(D146&lt;=150,"121 to 150 days",IF(D146&lt;=240,"151 to 240 days","Above 240 days"))))))</f>
        <v>61 to 90 days</v>
      </c>
      <c r="F146" s="14">
        <v>5264973.8508052407</v>
      </c>
      <c r="G146" s="36">
        <v>1</v>
      </c>
      <c r="H146" s="27" t="str">
        <f t="shared" si="2"/>
        <v>Visa</v>
      </c>
      <c r="I146" s="14" t="s">
        <v>33</v>
      </c>
    </row>
    <row r="147" spans="1:9" x14ac:dyDescent="0.3">
      <c r="A147" s="18">
        <v>2.021112500001E+26</v>
      </c>
      <c r="B147" s="21">
        <v>44525</v>
      </c>
      <c r="C147" s="22">
        <v>44635</v>
      </c>
      <c r="D147" s="31">
        <f>C147-DATE(2021,12,31)</f>
        <v>74</v>
      </c>
      <c r="E147" s="25" t="str">
        <f>IF(D147&lt;=30,"1 to 30 days", IF(D147&lt;=60, "31 to 60 days", IF(D147&lt;=90, "61 to 90 days", IF(D147&lt;=120,"91 to 120 days", IF(D147&lt;=150,"121 to 150 days",IF(D147&lt;=240,"151 to 240 days","Above 240 days"))))))</f>
        <v>61 to 90 days</v>
      </c>
      <c r="F147" s="14">
        <v>6616780.4244096316</v>
      </c>
      <c r="G147" s="36">
        <v>1</v>
      </c>
      <c r="H147" s="27" t="str">
        <f t="shared" si="2"/>
        <v>Visa</v>
      </c>
      <c r="I147" s="14" t="s">
        <v>34</v>
      </c>
    </row>
    <row r="148" spans="1:9" x14ac:dyDescent="0.3">
      <c r="A148" s="18">
        <v>2.021112500001E+26</v>
      </c>
      <c r="B148" s="21">
        <v>44525</v>
      </c>
      <c r="C148" s="22">
        <v>44635</v>
      </c>
      <c r="D148" s="31">
        <f>C148-DATE(2021,12,31)</f>
        <v>74</v>
      </c>
      <c r="E148" s="25" t="str">
        <f>IF(D148&lt;=30,"1 to 30 days", IF(D148&lt;=60, "31 to 60 days", IF(D148&lt;=90, "61 to 90 days", IF(D148&lt;=120,"91 to 120 days", IF(D148&lt;=150,"121 to 150 days",IF(D148&lt;=240,"151 to 240 days","Above 240 days"))))))</f>
        <v>61 to 90 days</v>
      </c>
      <c r="F148" s="14">
        <v>3105740.2855959227</v>
      </c>
      <c r="G148" s="36">
        <v>1</v>
      </c>
      <c r="H148" s="27" t="str">
        <f t="shared" si="2"/>
        <v>Visa</v>
      </c>
      <c r="I148" s="14" t="s">
        <v>35</v>
      </c>
    </row>
    <row r="149" spans="1:9" x14ac:dyDescent="0.3">
      <c r="A149" s="18">
        <v>2.021112500001E+26</v>
      </c>
      <c r="B149" s="21">
        <v>44525</v>
      </c>
      <c r="C149" s="22">
        <v>44635</v>
      </c>
      <c r="D149" s="31">
        <f>C149-DATE(2021,12,31)</f>
        <v>74</v>
      </c>
      <c r="E149" s="25" t="str">
        <f>IF(D149&lt;=30,"1 to 30 days", IF(D149&lt;=60, "31 to 60 days", IF(D149&lt;=90, "61 to 90 days", IF(D149&lt;=120,"91 to 120 days", IF(D149&lt;=150,"121 to 150 days",IF(D149&lt;=240,"151 to 240 days","Above 240 days"))))))</f>
        <v>61 to 90 days</v>
      </c>
      <c r="F149" s="14">
        <v>778392.82382813329</v>
      </c>
      <c r="G149" s="36">
        <v>1</v>
      </c>
      <c r="H149" s="27" t="str">
        <f t="shared" si="2"/>
        <v>Visa</v>
      </c>
      <c r="I149" s="14" t="s">
        <v>36</v>
      </c>
    </row>
    <row r="150" spans="1:9" x14ac:dyDescent="0.3">
      <c r="A150" s="18">
        <v>2.0211223000010001E+26</v>
      </c>
      <c r="B150" s="21">
        <v>44553</v>
      </c>
      <c r="C150" s="22">
        <v>44637</v>
      </c>
      <c r="D150" s="31">
        <f>C150-DATE(2021,12,31)</f>
        <v>76</v>
      </c>
      <c r="E150" s="25" t="str">
        <f>IF(D150&lt;=30,"1 to 30 days", IF(D150&lt;=60, "31 to 60 days", IF(D150&lt;=90, "61 to 90 days", IF(D150&lt;=120,"91 to 120 days", IF(D150&lt;=150,"121 to 150 days",IF(D150&lt;=240,"151 to 240 days","Above 240 days"))))))</f>
        <v>61 to 90 days</v>
      </c>
      <c r="F150" s="14">
        <v>24785.686775458984</v>
      </c>
      <c r="G150" s="36">
        <v>1</v>
      </c>
      <c r="H150" s="27" t="str">
        <f t="shared" si="2"/>
        <v>Visa</v>
      </c>
      <c r="I150" s="14" t="s">
        <v>36</v>
      </c>
    </row>
    <row r="151" spans="1:9" x14ac:dyDescent="0.3">
      <c r="A151" s="18">
        <v>2.0211126000010001E+26</v>
      </c>
      <c r="B151" s="21">
        <v>44526</v>
      </c>
      <c r="C151" s="22">
        <v>44638</v>
      </c>
      <c r="D151" s="31">
        <f>C151-DATE(2021,12,31)</f>
        <v>77</v>
      </c>
      <c r="E151" s="25" t="str">
        <f>IF(D151&lt;=30,"1 to 30 days", IF(D151&lt;=60, "31 to 60 days", IF(D151&lt;=90, "61 to 90 days", IF(D151&lt;=120,"91 to 120 days", IF(D151&lt;=150,"121 to 150 days",IF(D151&lt;=240,"151 to 240 days","Above 240 days"))))))</f>
        <v>61 to 90 days</v>
      </c>
      <c r="F151" s="14">
        <v>16687.329363599427</v>
      </c>
      <c r="G151" s="36">
        <v>2</v>
      </c>
      <c r="H151" s="27" t="str">
        <f t="shared" si="2"/>
        <v>Master</v>
      </c>
      <c r="I151" s="14" t="s">
        <v>33</v>
      </c>
    </row>
    <row r="152" spans="1:9" x14ac:dyDescent="0.3">
      <c r="A152" s="18">
        <v>2.0211126000010001E+26</v>
      </c>
      <c r="B152" s="21">
        <v>44526</v>
      </c>
      <c r="C152" s="22">
        <v>44641</v>
      </c>
      <c r="D152" s="31">
        <f>C152-DATE(2021,12,31)</f>
        <v>80</v>
      </c>
      <c r="E152" s="25" t="str">
        <f>IF(D152&lt;=30,"1 to 30 days", IF(D152&lt;=60, "31 to 60 days", IF(D152&lt;=90, "61 to 90 days", IF(D152&lt;=120,"91 to 120 days", IF(D152&lt;=150,"121 to 150 days",IF(D152&lt;=240,"151 to 240 days","Above 240 days"))))))</f>
        <v>61 to 90 days</v>
      </c>
      <c r="F152" s="14">
        <v>39762691.871293344</v>
      </c>
      <c r="G152" s="36">
        <v>2</v>
      </c>
      <c r="H152" s="27" t="str">
        <f t="shared" si="2"/>
        <v>Master</v>
      </c>
      <c r="I152" s="14" t="s">
        <v>32</v>
      </c>
    </row>
    <row r="153" spans="1:9" x14ac:dyDescent="0.3">
      <c r="A153" s="18">
        <v>2.0211223000010001E+26</v>
      </c>
      <c r="B153" s="21">
        <v>44553</v>
      </c>
      <c r="C153" s="22">
        <v>44641</v>
      </c>
      <c r="D153" s="31">
        <f>C153-DATE(2021,12,31)</f>
        <v>80</v>
      </c>
      <c r="E153" s="25" t="str">
        <f>IF(D153&lt;=30,"1 to 30 days", IF(D153&lt;=60, "31 to 60 days", IF(D153&lt;=90, "61 to 90 days", IF(D153&lt;=120,"91 to 120 days", IF(D153&lt;=150,"121 to 150 days",IF(D153&lt;=240,"151 to 240 days","Above 240 days"))))))</f>
        <v>61 to 90 days</v>
      </c>
      <c r="F153" s="14">
        <v>268249.28084612009</v>
      </c>
      <c r="G153" s="36">
        <v>1</v>
      </c>
      <c r="H153" s="27" t="str">
        <f t="shared" si="2"/>
        <v>Visa</v>
      </c>
      <c r="I153" s="14" t="s">
        <v>34</v>
      </c>
    </row>
    <row r="154" spans="1:9" x14ac:dyDescent="0.3">
      <c r="A154" s="18">
        <v>2.0211126000010001E+26</v>
      </c>
      <c r="B154" s="21">
        <v>44526</v>
      </c>
      <c r="C154" s="22">
        <v>44642</v>
      </c>
      <c r="D154" s="31">
        <f>C154-DATE(2021,12,31)</f>
        <v>81</v>
      </c>
      <c r="E154" s="25" t="str">
        <f>IF(D154&lt;=30,"1 to 30 days", IF(D154&lt;=60, "31 to 60 days", IF(D154&lt;=90, "61 to 90 days", IF(D154&lt;=120,"91 to 120 days", IF(D154&lt;=150,"121 to 150 days",IF(D154&lt;=240,"151 to 240 days","Above 240 days"))))))</f>
        <v>61 to 90 days</v>
      </c>
      <c r="F154" s="14">
        <v>10832551.420577094</v>
      </c>
      <c r="G154" s="36">
        <v>2</v>
      </c>
      <c r="H154" s="27" t="str">
        <f t="shared" si="2"/>
        <v>Master</v>
      </c>
      <c r="I154" s="14" t="s">
        <v>32</v>
      </c>
    </row>
    <row r="155" spans="1:9" x14ac:dyDescent="0.3">
      <c r="A155" s="18">
        <v>2.0211126000010001E+26</v>
      </c>
      <c r="B155" s="21">
        <v>44526</v>
      </c>
      <c r="C155" s="22">
        <v>44642</v>
      </c>
      <c r="D155" s="31">
        <f>C155-DATE(2021,12,31)</f>
        <v>81</v>
      </c>
      <c r="E155" s="25" t="str">
        <f>IF(D155&lt;=30,"1 to 30 days", IF(D155&lt;=60, "31 to 60 days", IF(D155&lt;=90, "61 to 90 days", IF(D155&lt;=120,"91 to 120 days", IF(D155&lt;=150,"121 to 150 days",IF(D155&lt;=240,"151 to 240 days","Above 240 days"))))))</f>
        <v>61 to 90 days</v>
      </c>
      <c r="F155" s="14">
        <v>469239.67118710605</v>
      </c>
      <c r="G155" s="36">
        <v>2</v>
      </c>
      <c r="H155" s="27" t="str">
        <f t="shared" si="2"/>
        <v>Master</v>
      </c>
      <c r="I155" s="14" t="s">
        <v>33</v>
      </c>
    </row>
    <row r="156" spans="1:9" x14ac:dyDescent="0.3">
      <c r="A156" s="18">
        <v>2.0211126000010001E+26</v>
      </c>
      <c r="B156" s="21">
        <v>44526</v>
      </c>
      <c r="C156" s="22">
        <v>44642</v>
      </c>
      <c r="D156" s="31">
        <f>C156-DATE(2021,12,31)</f>
        <v>81</v>
      </c>
      <c r="E156" s="25" t="str">
        <f>IF(D156&lt;=30,"1 to 30 days", IF(D156&lt;=60, "31 to 60 days", IF(D156&lt;=90, "61 to 90 days", IF(D156&lt;=120,"91 to 120 days", IF(D156&lt;=150,"121 to 150 days",IF(D156&lt;=240,"151 to 240 days","Above 240 days"))))))</f>
        <v>61 to 90 days</v>
      </c>
      <c r="F156" s="14">
        <v>763110.75066668598</v>
      </c>
      <c r="G156" s="36">
        <v>2</v>
      </c>
      <c r="H156" s="27" t="str">
        <f t="shared" si="2"/>
        <v>Master</v>
      </c>
      <c r="I156" s="14" t="s">
        <v>34</v>
      </c>
    </row>
    <row r="157" spans="1:9" x14ac:dyDescent="0.3">
      <c r="A157" s="18">
        <v>2.0211126000010001E+26</v>
      </c>
      <c r="B157" s="21">
        <v>44526</v>
      </c>
      <c r="C157" s="22">
        <v>44642</v>
      </c>
      <c r="D157" s="31">
        <f>C157-DATE(2021,12,31)</f>
        <v>81</v>
      </c>
      <c r="E157" s="25" t="str">
        <f>IF(D157&lt;=30,"1 to 30 days", IF(D157&lt;=60, "31 to 60 days", IF(D157&lt;=90, "61 to 90 days", IF(D157&lt;=120,"91 to 120 days", IF(D157&lt;=150,"121 to 150 days",IF(D157&lt;=240,"151 to 240 days","Above 240 days"))))))</f>
        <v>61 to 90 days</v>
      </c>
      <c r="F157" s="14">
        <v>4675961.1779039828</v>
      </c>
      <c r="G157" s="36">
        <v>2</v>
      </c>
      <c r="H157" s="27" t="str">
        <f t="shared" si="2"/>
        <v>Master</v>
      </c>
      <c r="I157" s="14" t="s">
        <v>35</v>
      </c>
    </row>
    <row r="158" spans="1:9" x14ac:dyDescent="0.3">
      <c r="A158" s="18">
        <v>2.0211126000010001E+26</v>
      </c>
      <c r="B158" s="21">
        <v>44526</v>
      </c>
      <c r="C158" s="22">
        <v>44642</v>
      </c>
      <c r="D158" s="31">
        <f>C158-DATE(2021,12,31)</f>
        <v>81</v>
      </c>
      <c r="E158" s="25" t="str">
        <f>IF(D158&lt;=30,"1 to 30 days", IF(D158&lt;=60, "31 to 60 days", IF(D158&lt;=90, "61 to 90 days", IF(D158&lt;=120,"91 to 120 days", IF(D158&lt;=150,"121 to 150 days",IF(D158&lt;=240,"151 to 240 days","Above 240 days"))))))</f>
        <v>61 to 90 days</v>
      </c>
      <c r="F158" s="14">
        <v>531606.77876025357</v>
      </c>
      <c r="G158" s="36">
        <v>2</v>
      </c>
      <c r="H158" s="27" t="str">
        <f t="shared" si="2"/>
        <v>Master</v>
      </c>
      <c r="I158" s="14" t="s">
        <v>36</v>
      </c>
    </row>
    <row r="159" spans="1:9" x14ac:dyDescent="0.3">
      <c r="A159" s="18">
        <v>2.0211126000010001E+26</v>
      </c>
      <c r="B159" s="21">
        <v>44526</v>
      </c>
      <c r="C159" s="22">
        <v>44643</v>
      </c>
      <c r="D159" s="31">
        <f>C159-DATE(2021,12,31)</f>
        <v>82</v>
      </c>
      <c r="E159" s="25" t="str">
        <f>IF(D159&lt;=30,"1 to 30 days", IF(D159&lt;=60, "31 to 60 days", IF(D159&lt;=90, "61 to 90 days", IF(D159&lt;=120,"91 to 120 days", IF(D159&lt;=150,"121 to 150 days",IF(D159&lt;=240,"151 to 240 days","Above 240 days"))))))</f>
        <v>61 to 90 days</v>
      </c>
      <c r="F159" s="14">
        <v>12272230.207174703</v>
      </c>
      <c r="G159" s="36">
        <v>2</v>
      </c>
      <c r="H159" s="27" t="str">
        <f t="shared" si="2"/>
        <v>Master</v>
      </c>
      <c r="I159" s="14" t="s">
        <v>32</v>
      </c>
    </row>
    <row r="160" spans="1:9" x14ac:dyDescent="0.3">
      <c r="A160" s="18">
        <v>2.0211126000010001E+26</v>
      </c>
      <c r="B160" s="21">
        <v>44526</v>
      </c>
      <c r="C160" s="22">
        <v>44643</v>
      </c>
      <c r="D160" s="31">
        <f>C160-DATE(2021,12,31)</f>
        <v>82</v>
      </c>
      <c r="E160" s="25" t="str">
        <f>IF(D160&lt;=30,"1 to 30 days", IF(D160&lt;=60, "31 to 60 days", IF(D160&lt;=90, "61 to 90 days", IF(D160&lt;=120,"91 to 120 days", IF(D160&lt;=150,"121 to 150 days",IF(D160&lt;=240,"151 to 240 days","Above 240 days"))))))</f>
        <v>61 to 90 days</v>
      </c>
      <c r="F160" s="14">
        <v>512650.72006814182</v>
      </c>
      <c r="G160" s="36">
        <v>2</v>
      </c>
      <c r="H160" s="27" t="str">
        <f t="shared" si="2"/>
        <v>Master</v>
      </c>
      <c r="I160" s="14" t="s">
        <v>33</v>
      </c>
    </row>
    <row r="161" spans="1:9" x14ac:dyDescent="0.3">
      <c r="A161" s="18">
        <v>2.0211126000010001E+26</v>
      </c>
      <c r="B161" s="21">
        <v>44526</v>
      </c>
      <c r="C161" s="22">
        <v>44643</v>
      </c>
      <c r="D161" s="31">
        <f>C161-DATE(2021,12,31)</f>
        <v>82</v>
      </c>
      <c r="E161" s="25" t="str">
        <f>IF(D161&lt;=30,"1 to 30 days", IF(D161&lt;=60, "31 to 60 days", IF(D161&lt;=90, "61 to 90 days", IF(D161&lt;=120,"91 to 120 days", IF(D161&lt;=150,"121 to 150 days",IF(D161&lt;=240,"151 to 240 days","Above 240 days"))))))</f>
        <v>61 to 90 days</v>
      </c>
      <c r="F161" s="14">
        <v>926307.86441220285</v>
      </c>
      <c r="G161" s="36">
        <v>2</v>
      </c>
      <c r="H161" s="27" t="str">
        <f t="shared" si="2"/>
        <v>Master</v>
      </c>
      <c r="I161" s="14" t="s">
        <v>34</v>
      </c>
    </row>
    <row r="162" spans="1:9" x14ac:dyDescent="0.3">
      <c r="A162" s="18">
        <v>2.0211126000010001E+26</v>
      </c>
      <c r="B162" s="21">
        <v>44526</v>
      </c>
      <c r="C162" s="22">
        <v>44643</v>
      </c>
      <c r="D162" s="31">
        <f>C162-DATE(2021,12,31)</f>
        <v>82</v>
      </c>
      <c r="E162" s="25" t="str">
        <f>IF(D162&lt;=30,"1 to 30 days", IF(D162&lt;=60, "31 to 60 days", IF(D162&lt;=90, "61 to 90 days", IF(D162&lt;=120,"91 to 120 days", IF(D162&lt;=150,"121 to 150 days",IF(D162&lt;=240,"151 to 240 days","Above 240 days"))))))</f>
        <v>61 to 90 days</v>
      </c>
      <c r="F162" s="14">
        <v>5055916.5064293891</v>
      </c>
      <c r="G162" s="36">
        <v>2</v>
      </c>
      <c r="H162" s="27" t="str">
        <f t="shared" si="2"/>
        <v>Master</v>
      </c>
      <c r="I162" s="14" t="s">
        <v>35</v>
      </c>
    </row>
    <row r="163" spans="1:9" x14ac:dyDescent="0.3">
      <c r="A163" s="18">
        <v>2.0211126000010001E+26</v>
      </c>
      <c r="B163" s="21">
        <v>44526</v>
      </c>
      <c r="C163" s="22">
        <v>44643</v>
      </c>
      <c r="D163" s="31">
        <f>C163-DATE(2021,12,31)</f>
        <v>82</v>
      </c>
      <c r="E163" s="25" t="str">
        <f>IF(D163&lt;=30,"1 to 30 days", IF(D163&lt;=60, "31 to 60 days", IF(D163&lt;=90, "61 to 90 days", IF(D163&lt;=120,"91 to 120 days", IF(D163&lt;=150,"121 to 150 days",IF(D163&lt;=240,"151 to 240 days","Above 240 days"))))))</f>
        <v>61 to 90 days</v>
      </c>
      <c r="F163" s="14">
        <v>570142.96211110533</v>
      </c>
      <c r="G163" s="36">
        <v>2</v>
      </c>
      <c r="H163" s="27" t="str">
        <f t="shared" si="2"/>
        <v>Master</v>
      </c>
      <c r="I163" s="14" t="s">
        <v>36</v>
      </c>
    </row>
    <row r="164" spans="1:9" x14ac:dyDescent="0.3">
      <c r="A164" s="18">
        <v>2.0211126000010001E+26</v>
      </c>
      <c r="B164" s="21">
        <v>44526</v>
      </c>
      <c r="C164" s="22">
        <v>44644</v>
      </c>
      <c r="D164" s="31">
        <f>C164-DATE(2021,12,31)</f>
        <v>83</v>
      </c>
      <c r="E164" s="25" t="str">
        <f>IF(D164&lt;=30,"1 to 30 days", IF(D164&lt;=60, "31 to 60 days", IF(D164&lt;=90, "61 to 90 days", IF(D164&lt;=120,"91 to 120 days", IF(D164&lt;=150,"121 to 150 days",IF(D164&lt;=240,"151 to 240 days","Above 240 days"))))))</f>
        <v>61 to 90 days</v>
      </c>
      <c r="F164" s="14">
        <v>4621053.1472290168</v>
      </c>
      <c r="G164" s="36">
        <v>2</v>
      </c>
      <c r="H164" s="27" t="str">
        <f t="shared" si="2"/>
        <v>Master</v>
      </c>
      <c r="I164" s="14" t="s">
        <v>32</v>
      </c>
    </row>
    <row r="165" spans="1:9" x14ac:dyDescent="0.3">
      <c r="A165" s="18">
        <v>2.0211126000010001E+26</v>
      </c>
      <c r="B165" s="21">
        <v>44526</v>
      </c>
      <c r="C165" s="22">
        <v>44644</v>
      </c>
      <c r="D165" s="31">
        <f>C165-DATE(2021,12,31)</f>
        <v>83</v>
      </c>
      <c r="E165" s="25" t="str">
        <f>IF(D165&lt;=30,"1 to 30 days", IF(D165&lt;=60, "31 to 60 days", IF(D165&lt;=90, "61 to 90 days", IF(D165&lt;=120,"91 to 120 days", IF(D165&lt;=150,"121 to 150 days",IF(D165&lt;=240,"151 to 240 days","Above 240 days"))))))</f>
        <v>61 to 90 days</v>
      </c>
      <c r="F165" s="14">
        <v>500463.51402692299</v>
      </c>
      <c r="G165" s="36">
        <v>2</v>
      </c>
      <c r="H165" s="27" t="str">
        <f t="shared" si="2"/>
        <v>Master</v>
      </c>
      <c r="I165" s="14" t="s">
        <v>33</v>
      </c>
    </row>
    <row r="166" spans="1:9" x14ac:dyDescent="0.3">
      <c r="A166" s="18">
        <v>2.0211126000010001E+26</v>
      </c>
      <c r="B166" s="21">
        <v>44526</v>
      </c>
      <c r="C166" s="22">
        <v>44644</v>
      </c>
      <c r="D166" s="31">
        <f>C166-DATE(2021,12,31)</f>
        <v>83</v>
      </c>
      <c r="E166" s="25" t="str">
        <f>IF(D166&lt;=30,"1 to 30 days", IF(D166&lt;=60, "31 to 60 days", IF(D166&lt;=90, "61 to 90 days", IF(D166&lt;=120,"91 to 120 days", IF(D166&lt;=150,"121 to 150 days",IF(D166&lt;=240,"151 to 240 days","Above 240 days"))))))</f>
        <v>61 to 90 days</v>
      </c>
      <c r="F166" s="14">
        <v>932294.68264906958</v>
      </c>
      <c r="G166" s="36">
        <v>2</v>
      </c>
      <c r="H166" s="27" t="str">
        <f t="shared" si="2"/>
        <v>Master</v>
      </c>
      <c r="I166" s="14" t="s">
        <v>34</v>
      </c>
    </row>
    <row r="167" spans="1:9" x14ac:dyDescent="0.3">
      <c r="A167" s="18">
        <v>2.0211126000010001E+26</v>
      </c>
      <c r="B167" s="21">
        <v>44526</v>
      </c>
      <c r="C167" s="22">
        <v>44644</v>
      </c>
      <c r="D167" s="31">
        <f>C167-DATE(2021,12,31)</f>
        <v>83</v>
      </c>
      <c r="E167" s="25" t="str">
        <f>IF(D167&lt;=30,"1 to 30 days", IF(D167&lt;=60, "31 to 60 days", IF(D167&lt;=90, "61 to 90 days", IF(D167&lt;=120,"91 to 120 days", IF(D167&lt;=150,"121 to 150 days",IF(D167&lt;=240,"151 to 240 days","Above 240 days"))))))</f>
        <v>61 to 90 days</v>
      </c>
      <c r="F167" s="14">
        <v>5203425.185355885</v>
      </c>
      <c r="G167" s="36">
        <v>2</v>
      </c>
      <c r="H167" s="27" t="str">
        <f t="shared" si="2"/>
        <v>Master</v>
      </c>
      <c r="I167" s="14" t="s">
        <v>35</v>
      </c>
    </row>
    <row r="168" spans="1:9" x14ac:dyDescent="0.3">
      <c r="A168" s="18">
        <v>2.0211126000010001E+26</v>
      </c>
      <c r="B168" s="21">
        <v>44526</v>
      </c>
      <c r="C168" s="22">
        <v>44644</v>
      </c>
      <c r="D168" s="31">
        <f>C168-DATE(2021,12,31)</f>
        <v>83</v>
      </c>
      <c r="E168" s="25" t="str">
        <f>IF(D168&lt;=30,"1 to 30 days", IF(D168&lt;=60, "31 to 60 days", IF(D168&lt;=90, "61 to 90 days", IF(D168&lt;=120,"91 to 120 days", IF(D168&lt;=150,"121 to 150 days",IF(D168&lt;=240,"151 to 240 days","Above 240 days"))))))</f>
        <v>61 to 90 days</v>
      </c>
      <c r="F168" s="14">
        <v>597421.28645173321</v>
      </c>
      <c r="G168" s="36">
        <v>2</v>
      </c>
      <c r="H168" s="27" t="str">
        <f t="shared" si="2"/>
        <v>Master</v>
      </c>
      <c r="I168" s="14" t="s">
        <v>36</v>
      </c>
    </row>
    <row r="169" spans="1:9" x14ac:dyDescent="0.3">
      <c r="A169" s="18">
        <v>2.0211126000010001E+26</v>
      </c>
      <c r="B169" s="21">
        <v>44526</v>
      </c>
      <c r="C169" s="22">
        <v>44645</v>
      </c>
      <c r="D169" s="31">
        <f>C169-DATE(2021,12,31)</f>
        <v>84</v>
      </c>
      <c r="E169" s="25" t="str">
        <f>IF(D169&lt;=30,"1 to 30 days", IF(D169&lt;=60, "31 to 60 days", IF(D169&lt;=90, "61 to 90 days", IF(D169&lt;=120,"91 to 120 days", IF(D169&lt;=150,"121 to 150 days",IF(D169&lt;=240,"151 to 240 days","Above 240 days"))))))</f>
        <v>61 to 90 days</v>
      </c>
      <c r="F169" s="14">
        <v>668648.85891530383</v>
      </c>
      <c r="G169" s="36">
        <v>2</v>
      </c>
      <c r="H169" s="27" t="str">
        <f t="shared" si="2"/>
        <v>Master</v>
      </c>
      <c r="I169" s="14" t="s">
        <v>36</v>
      </c>
    </row>
    <row r="170" spans="1:9" x14ac:dyDescent="0.3">
      <c r="A170" s="18">
        <v>2.0211208000009999E+26</v>
      </c>
      <c r="B170" s="21">
        <v>44538</v>
      </c>
      <c r="C170" s="22">
        <v>44648</v>
      </c>
      <c r="D170" s="31">
        <f>C170-DATE(2021,12,31)</f>
        <v>87</v>
      </c>
      <c r="E170" s="25" t="str">
        <f>IF(D170&lt;=30,"1 to 30 days", IF(D170&lt;=60, "31 to 60 days", IF(D170&lt;=90, "61 to 90 days", IF(D170&lt;=120,"91 to 120 days", IF(D170&lt;=150,"121 to 150 days",IF(D170&lt;=240,"151 to 240 days","Above 240 days"))))))</f>
        <v>61 to 90 days</v>
      </c>
      <c r="F170" s="14">
        <v>3700128.0306369588</v>
      </c>
      <c r="G170" s="36">
        <v>2</v>
      </c>
      <c r="H170" s="27" t="str">
        <f t="shared" si="2"/>
        <v>Master</v>
      </c>
      <c r="I170" s="14" t="s">
        <v>32</v>
      </c>
    </row>
    <row r="171" spans="1:9" x14ac:dyDescent="0.3">
      <c r="A171" s="18">
        <v>2.0211208000009999E+26</v>
      </c>
      <c r="B171" s="21">
        <v>44538</v>
      </c>
      <c r="C171" s="22">
        <v>44648</v>
      </c>
      <c r="D171" s="31">
        <f>C171-DATE(2021,12,31)</f>
        <v>87</v>
      </c>
      <c r="E171" s="25" t="str">
        <f>IF(D171&lt;=30,"1 to 30 days", IF(D171&lt;=60, "31 to 60 days", IF(D171&lt;=90, "61 to 90 days", IF(D171&lt;=120,"91 to 120 days", IF(D171&lt;=150,"121 to 150 days",IF(D171&lt;=240,"151 to 240 days","Above 240 days"))))))</f>
        <v>61 to 90 days</v>
      </c>
      <c r="F171" s="14">
        <v>611962.01188314159</v>
      </c>
      <c r="G171" s="36">
        <v>2</v>
      </c>
      <c r="H171" s="27" t="str">
        <f t="shared" si="2"/>
        <v>Master</v>
      </c>
      <c r="I171" s="14" t="s">
        <v>35</v>
      </c>
    </row>
    <row r="172" spans="1:9" x14ac:dyDescent="0.3">
      <c r="A172" s="18">
        <v>2.021122000001E+26</v>
      </c>
      <c r="B172" s="21">
        <v>44550</v>
      </c>
      <c r="C172" s="22">
        <v>44649</v>
      </c>
      <c r="D172" s="31">
        <f>C172-DATE(2021,12,31)</f>
        <v>88</v>
      </c>
      <c r="E172" s="25" t="str">
        <f>IF(D172&lt;=30,"1 to 30 days", IF(D172&lt;=60, "31 to 60 days", IF(D172&lt;=90, "61 to 90 days", IF(D172&lt;=120,"91 to 120 days", IF(D172&lt;=150,"121 to 150 days",IF(D172&lt;=240,"151 to 240 days","Above 240 days"))))))</f>
        <v>61 to 90 days</v>
      </c>
      <c r="F172" s="14">
        <v>22722.822640367685</v>
      </c>
      <c r="G172" s="36">
        <v>2</v>
      </c>
      <c r="H172" s="27" t="str">
        <f t="shared" si="2"/>
        <v>Master</v>
      </c>
      <c r="I172" s="14" t="s">
        <v>34</v>
      </c>
    </row>
    <row r="173" spans="1:9" x14ac:dyDescent="0.3">
      <c r="A173" s="18">
        <v>2.0211221000010001E+26</v>
      </c>
      <c r="B173" s="21">
        <v>44551</v>
      </c>
      <c r="C173" s="22">
        <v>44649</v>
      </c>
      <c r="D173" s="31">
        <f>C173-DATE(2021,12,31)</f>
        <v>88</v>
      </c>
      <c r="E173" s="25" t="str">
        <f>IF(D173&lt;=30,"1 to 30 days", IF(D173&lt;=60, "31 to 60 days", IF(D173&lt;=90, "61 to 90 days", IF(D173&lt;=120,"91 to 120 days", IF(D173&lt;=150,"121 to 150 days",IF(D173&lt;=240,"151 to 240 days","Above 240 days"))))))</f>
        <v>61 to 90 days</v>
      </c>
      <c r="F173" s="14">
        <v>155135.97105221439</v>
      </c>
      <c r="G173" s="36">
        <v>1</v>
      </c>
      <c r="H173" s="27" t="str">
        <f t="shared" si="2"/>
        <v>Visa</v>
      </c>
      <c r="I173" s="14" t="s">
        <v>35</v>
      </c>
    </row>
    <row r="174" spans="1:9" x14ac:dyDescent="0.3">
      <c r="A174" s="18">
        <v>2.0211221000010001E+26</v>
      </c>
      <c r="B174" s="21">
        <v>44551</v>
      </c>
      <c r="C174" s="22">
        <v>44650</v>
      </c>
      <c r="D174" s="31">
        <f>C174-DATE(2021,12,31)</f>
        <v>89</v>
      </c>
      <c r="E174" s="25" t="str">
        <f>IF(D174&lt;=30,"1 to 30 days", IF(D174&lt;=60, "31 to 60 days", IF(D174&lt;=90, "61 to 90 days", IF(D174&lt;=120,"91 to 120 days", IF(D174&lt;=150,"121 to 150 days",IF(D174&lt;=240,"151 to 240 days","Above 240 days"))))))</f>
        <v>61 to 90 days</v>
      </c>
      <c r="F174" s="14">
        <v>1324271.5209222788</v>
      </c>
      <c r="G174" s="36">
        <v>1</v>
      </c>
      <c r="H174" s="27" t="str">
        <f t="shared" si="2"/>
        <v>Visa</v>
      </c>
      <c r="I174" s="14" t="s">
        <v>33</v>
      </c>
    </row>
    <row r="175" spans="1:9" x14ac:dyDescent="0.3">
      <c r="A175" s="18">
        <v>2.0211221000010001E+26</v>
      </c>
      <c r="B175" s="21">
        <v>44551</v>
      </c>
      <c r="C175" s="22">
        <v>44650</v>
      </c>
      <c r="D175" s="31">
        <f>C175-DATE(2021,12,31)</f>
        <v>89</v>
      </c>
      <c r="E175" s="25" t="str">
        <f>IF(D175&lt;=30,"1 to 30 days", IF(D175&lt;=60, "31 to 60 days", IF(D175&lt;=90, "61 to 90 days", IF(D175&lt;=120,"91 to 120 days", IF(D175&lt;=150,"121 to 150 days",IF(D175&lt;=240,"151 to 240 days","Above 240 days"))))))</f>
        <v>61 to 90 days</v>
      </c>
      <c r="F175" s="14">
        <v>3211224.0216820771</v>
      </c>
      <c r="G175" s="36">
        <v>1</v>
      </c>
      <c r="H175" s="27" t="str">
        <f t="shared" si="2"/>
        <v>Visa</v>
      </c>
      <c r="I175" s="14" t="s">
        <v>35</v>
      </c>
    </row>
    <row r="176" spans="1:9" x14ac:dyDescent="0.3">
      <c r="A176" s="18">
        <v>2.0211221000010001E+26</v>
      </c>
      <c r="B176" s="21">
        <v>44551</v>
      </c>
      <c r="C176" s="22">
        <v>44650</v>
      </c>
      <c r="D176" s="31">
        <f>C176-DATE(2021,12,31)</f>
        <v>89</v>
      </c>
      <c r="E176" s="25" t="str">
        <f>IF(D176&lt;=30,"1 to 30 days", IF(D176&lt;=60, "31 to 60 days", IF(D176&lt;=90, "61 to 90 days", IF(D176&lt;=120,"91 to 120 days", IF(D176&lt;=150,"121 to 150 days",IF(D176&lt;=240,"151 to 240 days","Above 240 days"))))))</f>
        <v>61 to 90 days</v>
      </c>
      <c r="F176" s="14">
        <v>721286.53820651607</v>
      </c>
      <c r="G176" s="36">
        <v>1</v>
      </c>
      <c r="H176" s="27" t="str">
        <f t="shared" si="2"/>
        <v>Visa</v>
      </c>
      <c r="I176" s="14" t="s">
        <v>36</v>
      </c>
    </row>
    <row r="177" spans="1:9" x14ac:dyDescent="0.3">
      <c r="A177" s="18">
        <v>2.0211203000009999E+26</v>
      </c>
      <c r="B177" s="21">
        <v>44533</v>
      </c>
      <c r="C177" s="22">
        <v>44651</v>
      </c>
      <c r="D177" s="31">
        <f>C177-DATE(2021,12,31)</f>
        <v>90</v>
      </c>
      <c r="E177" s="25" t="str">
        <f>IF(D177&lt;=30,"1 to 30 days", IF(D177&lt;=60, "31 to 60 days", IF(D177&lt;=90, "61 to 90 days", IF(D177&lt;=120,"91 to 120 days", IF(D177&lt;=150,"121 to 150 days",IF(D177&lt;=240,"151 to 240 days","Above 240 days"))))))</f>
        <v>61 to 90 days</v>
      </c>
      <c r="F177" s="14">
        <v>2801018.8744799853</v>
      </c>
      <c r="G177" s="36">
        <v>1</v>
      </c>
      <c r="H177" s="27" t="str">
        <f t="shared" si="2"/>
        <v>Visa</v>
      </c>
      <c r="I177" s="14" t="s">
        <v>33</v>
      </c>
    </row>
    <row r="178" spans="1:9" x14ac:dyDescent="0.3">
      <c r="A178" s="18">
        <v>2.0211203000009999E+26</v>
      </c>
      <c r="B178" s="21">
        <v>44533</v>
      </c>
      <c r="C178" s="22">
        <v>44651</v>
      </c>
      <c r="D178" s="31">
        <f>C178-DATE(2021,12,31)</f>
        <v>90</v>
      </c>
      <c r="E178" s="25" t="str">
        <f>IF(D178&lt;=30,"1 to 30 days", IF(D178&lt;=60, "31 to 60 days", IF(D178&lt;=90, "61 to 90 days", IF(D178&lt;=120,"91 to 120 days", IF(D178&lt;=150,"121 to 150 days",IF(D178&lt;=240,"151 to 240 days","Above 240 days"))))))</f>
        <v>61 to 90 days</v>
      </c>
      <c r="F178" s="14">
        <v>128998.34148495756</v>
      </c>
      <c r="G178" s="36">
        <v>1</v>
      </c>
      <c r="H178" s="27" t="str">
        <f t="shared" si="2"/>
        <v>Visa</v>
      </c>
      <c r="I178" s="14" t="s">
        <v>36</v>
      </c>
    </row>
    <row r="179" spans="1:9" x14ac:dyDescent="0.3">
      <c r="A179" s="18">
        <v>2.0211221000010001E+26</v>
      </c>
      <c r="B179" s="21">
        <v>44551</v>
      </c>
      <c r="C179" s="22">
        <v>44651</v>
      </c>
      <c r="D179" s="31">
        <f>C179-DATE(2021,12,31)</f>
        <v>90</v>
      </c>
      <c r="E179" s="25" t="str">
        <f>IF(D179&lt;=30,"1 to 30 days", IF(D179&lt;=60, "31 to 60 days", IF(D179&lt;=90, "61 to 90 days", IF(D179&lt;=120,"91 to 120 days", IF(D179&lt;=150,"121 to 150 days",IF(D179&lt;=240,"151 to 240 days","Above 240 days"))))))</f>
        <v>61 to 90 days</v>
      </c>
      <c r="F179" s="14">
        <v>755435.08299887297</v>
      </c>
      <c r="G179" s="36">
        <v>1</v>
      </c>
      <c r="H179" s="27" t="str">
        <f t="shared" si="2"/>
        <v>Visa</v>
      </c>
      <c r="I179" s="14" t="s">
        <v>36</v>
      </c>
    </row>
    <row r="180" spans="1:9" x14ac:dyDescent="0.3">
      <c r="A180" s="18">
        <v>2.0211202000010001E+26</v>
      </c>
      <c r="B180" s="21">
        <v>44532</v>
      </c>
      <c r="C180" s="22">
        <v>44652</v>
      </c>
      <c r="D180" s="31">
        <f>C180-DATE(2021,12,31)</f>
        <v>91</v>
      </c>
      <c r="E180" s="25" t="str">
        <f>IF(D180&lt;=30,"1 to 30 days", IF(D180&lt;=60, "31 to 60 days", IF(D180&lt;=90, "61 to 90 days", IF(D180&lt;=120,"91 to 120 days", IF(D180&lt;=150,"121 to 150 days",IF(D180&lt;=240,"151 to 240 days","Above 240 days"))))))</f>
        <v>91 to 120 days</v>
      </c>
      <c r="F180" s="14">
        <v>1833656.5486593137</v>
      </c>
      <c r="G180" s="36">
        <v>2</v>
      </c>
      <c r="H180" s="27" t="str">
        <f t="shared" si="2"/>
        <v>Master</v>
      </c>
      <c r="I180" s="14" t="s">
        <v>32</v>
      </c>
    </row>
    <row r="181" spans="1:9" x14ac:dyDescent="0.3">
      <c r="A181" s="18">
        <v>2.0211202000010001E+26</v>
      </c>
      <c r="B181" s="21">
        <v>44532</v>
      </c>
      <c r="C181" s="22">
        <v>44652</v>
      </c>
      <c r="D181" s="31">
        <f>C181-DATE(2021,12,31)</f>
        <v>91</v>
      </c>
      <c r="E181" s="25" t="str">
        <f>IF(D181&lt;=30,"1 to 30 days", IF(D181&lt;=60, "31 to 60 days", IF(D181&lt;=90, "61 to 90 days", IF(D181&lt;=120,"91 to 120 days", IF(D181&lt;=150,"121 to 150 days",IF(D181&lt;=240,"151 to 240 days","Above 240 days"))))))</f>
        <v>91 to 120 days</v>
      </c>
      <c r="F181" s="14">
        <v>24161.927403812497</v>
      </c>
      <c r="G181" s="36">
        <v>2</v>
      </c>
      <c r="H181" s="27" t="str">
        <f t="shared" si="2"/>
        <v>Master</v>
      </c>
      <c r="I181" s="14" t="s">
        <v>34</v>
      </c>
    </row>
    <row r="182" spans="1:9" x14ac:dyDescent="0.3">
      <c r="A182" s="18">
        <v>2.0211210000009999E+26</v>
      </c>
      <c r="B182" s="21">
        <v>44540</v>
      </c>
      <c r="C182" s="22">
        <v>44652</v>
      </c>
      <c r="D182" s="31">
        <f>C182-DATE(2021,12,31)</f>
        <v>91</v>
      </c>
      <c r="E182" s="25" t="str">
        <f>IF(D182&lt;=30,"1 to 30 days", IF(D182&lt;=60, "31 to 60 days", IF(D182&lt;=90, "61 to 90 days", IF(D182&lt;=120,"91 to 120 days", IF(D182&lt;=150,"121 to 150 days",IF(D182&lt;=240,"151 to 240 days","Above 240 days"))))))</f>
        <v>91 to 120 days</v>
      </c>
      <c r="F182" s="14">
        <v>90884.893326150748</v>
      </c>
      <c r="G182" s="36">
        <v>1</v>
      </c>
      <c r="H182" s="27" t="str">
        <f t="shared" si="2"/>
        <v>Visa</v>
      </c>
      <c r="I182" s="14" t="s">
        <v>34</v>
      </c>
    </row>
    <row r="183" spans="1:9" x14ac:dyDescent="0.3">
      <c r="A183" s="18">
        <v>2.021121300001E+26</v>
      </c>
      <c r="B183" s="21">
        <v>44543</v>
      </c>
      <c r="C183" s="22">
        <v>44652</v>
      </c>
      <c r="D183" s="31">
        <f>C183-DATE(2021,12,31)</f>
        <v>91</v>
      </c>
      <c r="E183" s="25" t="str">
        <f>IF(D183&lt;=30,"1 to 30 days", IF(D183&lt;=60, "31 to 60 days", IF(D183&lt;=90, "61 to 90 days", IF(D183&lt;=120,"91 to 120 days", IF(D183&lt;=150,"121 to 150 days",IF(D183&lt;=240,"151 to 240 days","Above 240 days"))))))</f>
        <v>91 to 120 days</v>
      </c>
      <c r="F183" s="14">
        <v>16669.814214387563</v>
      </c>
      <c r="G183" s="36">
        <v>1</v>
      </c>
      <c r="H183" s="27" t="str">
        <f t="shared" si="2"/>
        <v>Visa</v>
      </c>
      <c r="I183" s="14" t="s">
        <v>36</v>
      </c>
    </row>
    <row r="184" spans="1:9" x14ac:dyDescent="0.3">
      <c r="A184" s="18">
        <v>2.0211215000009999E+26</v>
      </c>
      <c r="B184" s="21">
        <v>44545</v>
      </c>
      <c r="C184" s="22">
        <v>44652</v>
      </c>
      <c r="D184" s="31">
        <f>C184-DATE(2021,12,31)</f>
        <v>91</v>
      </c>
      <c r="E184" s="25" t="str">
        <f>IF(D184&lt;=30,"1 to 30 days", IF(D184&lt;=60, "31 to 60 days", IF(D184&lt;=90, "61 to 90 days", IF(D184&lt;=120,"91 to 120 days", IF(D184&lt;=150,"121 to 150 days",IF(D184&lt;=240,"151 to 240 days","Above 240 days"))))))</f>
        <v>91 to 120 days</v>
      </c>
      <c r="F184" s="14">
        <v>24918.703172122179</v>
      </c>
      <c r="G184" s="36">
        <v>1</v>
      </c>
      <c r="H184" s="27" t="str">
        <f t="shared" si="2"/>
        <v>Visa</v>
      </c>
      <c r="I184" s="14" t="s">
        <v>33</v>
      </c>
    </row>
    <row r="185" spans="1:9" x14ac:dyDescent="0.3">
      <c r="A185" s="18">
        <v>2.0211217000009999E+26</v>
      </c>
      <c r="B185" s="21">
        <v>44547</v>
      </c>
      <c r="C185" s="22">
        <v>44652</v>
      </c>
      <c r="D185" s="31">
        <f>C185-DATE(2021,12,31)</f>
        <v>91</v>
      </c>
      <c r="E185" s="25" t="str">
        <f>IF(D185&lt;=30,"1 to 30 days", IF(D185&lt;=60, "31 to 60 days", IF(D185&lt;=90, "61 to 90 days", IF(D185&lt;=120,"91 to 120 days", IF(D185&lt;=150,"121 to 150 days",IF(D185&lt;=240,"151 to 240 days","Above 240 days"))))))</f>
        <v>91 to 120 days</v>
      </c>
      <c r="F185" s="14">
        <v>137355.7393741422</v>
      </c>
      <c r="G185" s="36">
        <v>1</v>
      </c>
      <c r="H185" s="27" t="str">
        <f t="shared" si="2"/>
        <v>Visa</v>
      </c>
      <c r="I185" s="14" t="s">
        <v>34</v>
      </c>
    </row>
    <row r="186" spans="1:9" x14ac:dyDescent="0.3">
      <c r="A186" s="18">
        <v>2.0211217000009999E+26</v>
      </c>
      <c r="B186" s="21">
        <v>44547</v>
      </c>
      <c r="C186" s="22">
        <v>44655</v>
      </c>
      <c r="D186" s="31">
        <f>C186-DATE(2021,12,31)</f>
        <v>94</v>
      </c>
      <c r="E186" s="25" t="str">
        <f>IF(D186&lt;=30,"1 to 30 days", IF(D186&lt;=60, "31 to 60 days", IF(D186&lt;=90, "61 to 90 days", IF(D186&lt;=120,"91 to 120 days", IF(D186&lt;=150,"121 to 150 days",IF(D186&lt;=240,"151 to 240 days","Above 240 days"))))))</f>
        <v>91 to 120 days</v>
      </c>
      <c r="F186" s="14">
        <v>3082486.4996912945</v>
      </c>
      <c r="G186" s="36">
        <v>1</v>
      </c>
      <c r="H186" s="27" t="str">
        <f t="shared" si="2"/>
        <v>Visa</v>
      </c>
      <c r="I186" s="14" t="s">
        <v>34</v>
      </c>
    </row>
    <row r="187" spans="1:9" x14ac:dyDescent="0.3">
      <c r="A187" s="18">
        <v>2.0211217000009999E+26</v>
      </c>
      <c r="B187" s="21">
        <v>44547</v>
      </c>
      <c r="C187" s="22">
        <v>44656</v>
      </c>
      <c r="D187" s="31">
        <f>C187-DATE(2021,12,31)</f>
        <v>95</v>
      </c>
      <c r="E187" s="25" t="str">
        <f>IF(D187&lt;=30,"1 to 30 days", IF(D187&lt;=60, "31 to 60 days", IF(D187&lt;=90, "61 to 90 days", IF(D187&lt;=120,"91 to 120 days", IF(D187&lt;=150,"121 to 150 days",IF(D187&lt;=240,"151 to 240 days","Above 240 days"))))))</f>
        <v>91 to 120 days</v>
      </c>
      <c r="F187" s="14">
        <v>8734226.2500496283</v>
      </c>
      <c r="G187" s="36">
        <v>1</v>
      </c>
      <c r="H187" s="27" t="str">
        <f t="shared" si="2"/>
        <v>Visa</v>
      </c>
      <c r="I187" s="14" t="s">
        <v>34</v>
      </c>
    </row>
    <row r="188" spans="1:9" x14ac:dyDescent="0.3">
      <c r="A188" s="18">
        <v>2.0211217000009999E+26</v>
      </c>
      <c r="B188" s="21">
        <v>44547</v>
      </c>
      <c r="C188" s="22">
        <v>44657</v>
      </c>
      <c r="D188" s="31">
        <f>C188-DATE(2021,12,31)</f>
        <v>96</v>
      </c>
      <c r="E188" s="25" t="str">
        <f>IF(D188&lt;=30,"1 to 30 days", IF(D188&lt;=60, "31 to 60 days", IF(D188&lt;=90, "61 to 90 days", IF(D188&lt;=120,"91 to 120 days", IF(D188&lt;=150,"121 to 150 days",IF(D188&lt;=240,"151 to 240 days","Above 240 days"))))))</f>
        <v>91 to 120 days</v>
      </c>
      <c r="F188" s="14">
        <v>8622812.706160903</v>
      </c>
      <c r="G188" s="36">
        <v>1</v>
      </c>
      <c r="H188" s="27" t="str">
        <f t="shared" si="2"/>
        <v>Visa</v>
      </c>
      <c r="I188" s="14" t="s">
        <v>34</v>
      </c>
    </row>
    <row r="189" spans="1:9" x14ac:dyDescent="0.3">
      <c r="A189" s="18">
        <v>2.0211210000009999E+26</v>
      </c>
      <c r="B189" s="21">
        <v>44540</v>
      </c>
      <c r="C189" s="22">
        <v>44658</v>
      </c>
      <c r="D189" s="31">
        <f>C189-DATE(2021,12,31)</f>
        <v>97</v>
      </c>
      <c r="E189" s="25" t="str">
        <f>IF(D189&lt;=30,"1 to 30 days", IF(D189&lt;=60, "31 to 60 days", IF(D189&lt;=90, "61 to 90 days", IF(D189&lt;=120,"91 to 120 days", IF(D189&lt;=150,"121 to 150 days",IF(D189&lt;=240,"151 to 240 days","Above 240 days"))))))</f>
        <v>91 to 120 days</v>
      </c>
      <c r="F189" s="14">
        <v>613315.68056913139</v>
      </c>
      <c r="G189" s="36">
        <v>1</v>
      </c>
      <c r="H189" s="27" t="str">
        <f t="shared" si="2"/>
        <v>Visa</v>
      </c>
      <c r="I189" s="14" t="s">
        <v>34</v>
      </c>
    </row>
    <row r="190" spans="1:9" x14ac:dyDescent="0.3">
      <c r="A190" s="18">
        <v>2.021121300001E+26</v>
      </c>
      <c r="B190" s="21">
        <v>44543</v>
      </c>
      <c r="C190" s="22">
        <v>44658</v>
      </c>
      <c r="D190" s="31">
        <f>C190-DATE(2021,12,31)</f>
        <v>97</v>
      </c>
      <c r="E190" s="25" t="str">
        <f>IF(D190&lt;=30,"1 to 30 days", IF(D190&lt;=60, "31 to 60 days", IF(D190&lt;=90, "61 to 90 days", IF(D190&lt;=120,"91 to 120 days", IF(D190&lt;=150,"121 to 150 days",IF(D190&lt;=240,"151 to 240 days","Above 240 days"))))))</f>
        <v>91 to 120 days</v>
      </c>
      <c r="F190" s="14">
        <v>2697648.9692418836</v>
      </c>
      <c r="G190" s="36">
        <v>1</v>
      </c>
      <c r="H190" s="27" t="str">
        <f t="shared" si="2"/>
        <v>Visa</v>
      </c>
      <c r="I190" s="14" t="s">
        <v>35</v>
      </c>
    </row>
    <row r="191" spans="1:9" x14ac:dyDescent="0.3">
      <c r="A191" s="18">
        <v>2.0211210000009999E+26</v>
      </c>
      <c r="B191" s="21">
        <v>44540</v>
      </c>
      <c r="C191" s="22">
        <v>44659</v>
      </c>
      <c r="D191" s="31">
        <f>C191-DATE(2021,12,31)</f>
        <v>98</v>
      </c>
      <c r="E191" s="25" t="str">
        <f>IF(D191&lt;=30,"1 to 30 days", IF(D191&lt;=60, "31 to 60 days", IF(D191&lt;=90, "61 to 90 days", IF(D191&lt;=120,"91 to 120 days", IF(D191&lt;=150,"121 to 150 days",IF(D191&lt;=240,"151 to 240 days","Above 240 days"))))))</f>
        <v>91 to 120 days</v>
      </c>
      <c r="F191" s="14">
        <v>5458655.6117184209</v>
      </c>
      <c r="G191" s="36">
        <v>1</v>
      </c>
      <c r="H191" s="27" t="str">
        <f t="shared" si="2"/>
        <v>Visa</v>
      </c>
      <c r="I191" s="14" t="s">
        <v>34</v>
      </c>
    </row>
    <row r="192" spans="1:9" x14ac:dyDescent="0.3">
      <c r="A192" s="18">
        <v>2.021121300001E+26</v>
      </c>
      <c r="B192" s="21">
        <v>44543</v>
      </c>
      <c r="C192" s="22">
        <v>44659</v>
      </c>
      <c r="D192" s="31">
        <f>C192-DATE(2021,12,31)</f>
        <v>98</v>
      </c>
      <c r="E192" s="25" t="str">
        <f>IF(D192&lt;=30,"1 to 30 days", IF(D192&lt;=60, "31 to 60 days", IF(D192&lt;=90, "61 to 90 days", IF(D192&lt;=120,"91 to 120 days", IF(D192&lt;=150,"121 to 150 days",IF(D192&lt;=240,"151 to 240 days","Above 240 days"))))))</f>
        <v>91 to 120 days</v>
      </c>
      <c r="F192" s="14">
        <v>5764394.4052298404</v>
      </c>
      <c r="G192" s="36">
        <v>1</v>
      </c>
      <c r="H192" s="27" t="str">
        <f t="shared" si="2"/>
        <v>Visa</v>
      </c>
      <c r="I192" s="14" t="s">
        <v>33</v>
      </c>
    </row>
    <row r="193" spans="1:9" x14ac:dyDescent="0.3">
      <c r="A193" s="18">
        <v>2.021121300001E+26</v>
      </c>
      <c r="B193" s="21">
        <v>44543</v>
      </c>
      <c r="C193" s="22">
        <v>44659</v>
      </c>
      <c r="D193" s="31">
        <f>C193-DATE(2021,12,31)</f>
        <v>98</v>
      </c>
      <c r="E193" s="25" t="str">
        <f>IF(D193&lt;=30,"1 to 30 days", IF(D193&lt;=60, "31 to 60 days", IF(D193&lt;=90, "61 to 90 days", IF(D193&lt;=120,"91 to 120 days", IF(D193&lt;=150,"121 to 150 days",IF(D193&lt;=240,"151 to 240 days","Above 240 days"))))))</f>
        <v>91 to 120 days</v>
      </c>
      <c r="F193" s="14">
        <v>1667533.6482973348</v>
      </c>
      <c r="G193" s="36">
        <v>1</v>
      </c>
      <c r="H193" s="27" t="str">
        <f t="shared" si="2"/>
        <v>Visa</v>
      </c>
      <c r="I193" s="14" t="s">
        <v>34</v>
      </c>
    </row>
    <row r="194" spans="1:9" x14ac:dyDescent="0.3">
      <c r="A194" s="18">
        <v>2.021121300001E+26</v>
      </c>
      <c r="B194" s="21">
        <v>44543</v>
      </c>
      <c r="C194" s="22">
        <v>44659</v>
      </c>
      <c r="D194" s="31">
        <f>C194-DATE(2021,12,31)</f>
        <v>98</v>
      </c>
      <c r="E194" s="25" t="str">
        <f>IF(D194&lt;=30,"1 to 30 days", IF(D194&lt;=60, "31 to 60 days", IF(D194&lt;=90, "61 to 90 days", IF(D194&lt;=120,"91 to 120 days", IF(D194&lt;=150,"121 to 150 days",IF(D194&lt;=240,"151 to 240 days","Above 240 days"))))))</f>
        <v>91 to 120 days</v>
      </c>
      <c r="F194" s="14">
        <v>3513643.9393052557</v>
      </c>
      <c r="G194" s="36">
        <v>1</v>
      </c>
      <c r="H194" s="27" t="str">
        <f t="shared" si="2"/>
        <v>Visa</v>
      </c>
      <c r="I194" s="14" t="s">
        <v>35</v>
      </c>
    </row>
    <row r="195" spans="1:9" x14ac:dyDescent="0.3">
      <c r="A195" s="18">
        <v>2.021121300001E+26</v>
      </c>
      <c r="B195" s="21">
        <v>44543</v>
      </c>
      <c r="C195" s="22">
        <v>44659</v>
      </c>
      <c r="D195" s="31">
        <f>C195-DATE(2021,12,31)</f>
        <v>98</v>
      </c>
      <c r="E195" s="25" t="str">
        <f>IF(D195&lt;=30,"1 to 30 days", IF(D195&lt;=60, "31 to 60 days", IF(D195&lt;=90, "61 to 90 days", IF(D195&lt;=120,"91 to 120 days", IF(D195&lt;=150,"121 to 150 days",IF(D195&lt;=240,"151 to 240 days","Above 240 days"))))))</f>
        <v>91 to 120 days</v>
      </c>
      <c r="F195" s="14">
        <v>797336.84783322772</v>
      </c>
      <c r="G195" s="36">
        <v>1</v>
      </c>
      <c r="H195" s="27" t="str">
        <f t="shared" ref="H195:H223" si="3">IF(G195=1,"Visa",IF(G195=2,"Master"))</f>
        <v>Visa</v>
      </c>
      <c r="I195" s="14" t="s">
        <v>36</v>
      </c>
    </row>
    <row r="196" spans="1:9" x14ac:dyDescent="0.3">
      <c r="A196" s="18">
        <v>2.021121300001E+26</v>
      </c>
      <c r="B196" s="21">
        <v>44543</v>
      </c>
      <c r="C196" s="22">
        <v>44662</v>
      </c>
      <c r="D196" s="31">
        <f>C196-DATE(2021,12,31)</f>
        <v>101</v>
      </c>
      <c r="E196" s="25" t="str">
        <f>IF(D196&lt;=30,"1 to 30 days", IF(D196&lt;=60, "31 to 60 days", IF(D196&lt;=90, "61 to 90 days", IF(D196&lt;=120,"91 to 120 days", IF(D196&lt;=150,"121 to 150 days",IF(D196&lt;=240,"151 to 240 days","Above 240 days"))))))</f>
        <v>91 to 120 days</v>
      </c>
      <c r="F196" s="14">
        <v>11914041.360879725</v>
      </c>
      <c r="G196" s="36">
        <v>1</v>
      </c>
      <c r="H196" s="27" t="str">
        <f t="shared" si="3"/>
        <v>Visa</v>
      </c>
      <c r="I196" s="14" t="s">
        <v>33</v>
      </c>
    </row>
    <row r="197" spans="1:9" x14ac:dyDescent="0.3">
      <c r="A197" s="18">
        <v>2.021121300001E+26</v>
      </c>
      <c r="B197" s="21">
        <v>44543</v>
      </c>
      <c r="C197" s="22">
        <v>44662</v>
      </c>
      <c r="D197" s="31">
        <f>C197-DATE(2021,12,31)</f>
        <v>101</v>
      </c>
      <c r="E197" s="25" t="str">
        <f>IF(D197&lt;=30,"1 to 30 days", IF(D197&lt;=60, "31 to 60 days", IF(D197&lt;=90, "61 to 90 days", IF(D197&lt;=120,"91 to 120 days", IF(D197&lt;=150,"121 to 150 days",IF(D197&lt;=240,"151 to 240 days","Above 240 days"))))))</f>
        <v>91 to 120 days</v>
      </c>
      <c r="F197" s="14">
        <v>14263575.228828007</v>
      </c>
      <c r="G197" s="36">
        <v>1</v>
      </c>
      <c r="H197" s="27" t="str">
        <f t="shared" si="3"/>
        <v>Visa</v>
      </c>
      <c r="I197" s="14" t="s">
        <v>34</v>
      </c>
    </row>
    <row r="198" spans="1:9" x14ac:dyDescent="0.3">
      <c r="A198" s="18">
        <v>2.021121300001E+26</v>
      </c>
      <c r="B198" s="21">
        <v>44543</v>
      </c>
      <c r="C198" s="22">
        <v>44662</v>
      </c>
      <c r="D198" s="31">
        <f>C198-DATE(2021,12,31)</f>
        <v>101</v>
      </c>
      <c r="E198" s="25" t="str">
        <f>IF(D198&lt;=30,"1 to 30 days", IF(D198&lt;=60, "31 to 60 days", IF(D198&lt;=90, "61 to 90 days", IF(D198&lt;=120,"91 to 120 days", IF(D198&lt;=150,"121 to 150 days",IF(D198&lt;=240,"151 to 240 days","Above 240 days"))))))</f>
        <v>91 to 120 days</v>
      </c>
      <c r="F198" s="14">
        <v>7197275.8401575191</v>
      </c>
      <c r="G198" s="36">
        <v>1</v>
      </c>
      <c r="H198" s="27" t="str">
        <f t="shared" si="3"/>
        <v>Visa</v>
      </c>
      <c r="I198" s="14" t="s">
        <v>35</v>
      </c>
    </row>
    <row r="199" spans="1:9" x14ac:dyDescent="0.3">
      <c r="A199" s="18">
        <v>2.021121300001E+26</v>
      </c>
      <c r="B199" s="21">
        <v>44543</v>
      </c>
      <c r="C199" s="22">
        <v>44662</v>
      </c>
      <c r="D199" s="31">
        <f>C199-DATE(2021,12,31)</f>
        <v>101</v>
      </c>
      <c r="E199" s="25" t="str">
        <f>IF(D199&lt;=30,"1 to 30 days", IF(D199&lt;=60, "31 to 60 days", IF(D199&lt;=90, "61 to 90 days", IF(D199&lt;=120,"91 to 120 days", IF(D199&lt;=150,"121 to 150 days",IF(D199&lt;=240,"151 to 240 days","Above 240 days"))))))</f>
        <v>91 to 120 days</v>
      </c>
      <c r="F199" s="14">
        <v>1670561.7857860141</v>
      </c>
      <c r="G199" s="36">
        <v>1</v>
      </c>
      <c r="H199" s="27" t="str">
        <f t="shared" si="3"/>
        <v>Visa</v>
      </c>
      <c r="I199" s="14" t="s">
        <v>36</v>
      </c>
    </row>
    <row r="200" spans="1:9" x14ac:dyDescent="0.3">
      <c r="A200" s="18">
        <v>2.0211214000010001E+26</v>
      </c>
      <c r="B200" s="21">
        <v>44544</v>
      </c>
      <c r="C200" s="22">
        <v>44662</v>
      </c>
      <c r="D200" s="31">
        <f>C200-DATE(2021,12,31)</f>
        <v>101</v>
      </c>
      <c r="E200" s="25" t="str">
        <f>IF(D200&lt;=30,"1 to 30 days", IF(D200&lt;=60, "31 to 60 days", IF(D200&lt;=90, "61 to 90 days", IF(D200&lt;=120,"91 to 120 days", IF(D200&lt;=150,"121 to 150 days",IF(D200&lt;=240,"151 to 240 days","Above 240 days"))))))</f>
        <v>91 to 120 days</v>
      </c>
      <c r="F200" s="14">
        <v>40257.801343077364</v>
      </c>
      <c r="G200" s="36">
        <v>1</v>
      </c>
      <c r="H200" s="27" t="str">
        <f t="shared" si="3"/>
        <v>Visa</v>
      </c>
      <c r="I200" s="14" t="s">
        <v>33</v>
      </c>
    </row>
    <row r="201" spans="1:9" x14ac:dyDescent="0.3">
      <c r="A201" s="18">
        <v>2.0211216000010001E+26</v>
      </c>
      <c r="B201" s="21">
        <v>44546</v>
      </c>
      <c r="C201" s="22">
        <v>44662</v>
      </c>
      <c r="D201" s="31">
        <f>C201-DATE(2021,12,31)</f>
        <v>101</v>
      </c>
      <c r="E201" s="25" t="str">
        <f>IF(D201&lt;=30,"1 to 30 days", IF(D201&lt;=60, "31 to 60 days", IF(D201&lt;=90, "61 to 90 days", IF(D201&lt;=120,"91 to 120 days", IF(D201&lt;=150,"121 to 150 days",IF(D201&lt;=240,"151 to 240 days","Above 240 days"))))))</f>
        <v>91 to 120 days</v>
      </c>
      <c r="F201" s="14">
        <v>3226514.3477618084</v>
      </c>
      <c r="G201" s="36">
        <v>1</v>
      </c>
      <c r="H201" s="27" t="str">
        <f t="shared" si="3"/>
        <v>Visa</v>
      </c>
      <c r="I201" s="14" t="s">
        <v>33</v>
      </c>
    </row>
    <row r="202" spans="1:9" x14ac:dyDescent="0.3">
      <c r="A202" s="18">
        <v>2.0211216000010001E+26</v>
      </c>
      <c r="B202" s="21">
        <v>44546</v>
      </c>
      <c r="C202" s="22">
        <v>44662</v>
      </c>
      <c r="D202" s="31">
        <f>C202-DATE(2021,12,31)</f>
        <v>101</v>
      </c>
      <c r="E202" s="25" t="str">
        <f>IF(D202&lt;=30,"1 to 30 days", IF(D202&lt;=60, "31 to 60 days", IF(D202&lt;=90, "61 to 90 days", IF(D202&lt;=120,"91 to 120 days", IF(D202&lt;=150,"121 to 150 days",IF(D202&lt;=240,"151 to 240 days","Above 240 days"))))))</f>
        <v>91 to 120 days</v>
      </c>
      <c r="F202" s="14">
        <v>7966617.2342737662</v>
      </c>
      <c r="G202" s="36">
        <v>1</v>
      </c>
      <c r="H202" s="27" t="str">
        <f t="shared" si="3"/>
        <v>Visa</v>
      </c>
      <c r="I202" s="14" t="s">
        <v>34</v>
      </c>
    </row>
    <row r="203" spans="1:9" x14ac:dyDescent="0.3">
      <c r="A203" s="18">
        <v>2.0211216000010001E+26</v>
      </c>
      <c r="B203" s="21">
        <v>44546</v>
      </c>
      <c r="C203" s="22">
        <v>44662</v>
      </c>
      <c r="D203" s="31">
        <f>C203-DATE(2021,12,31)</f>
        <v>101</v>
      </c>
      <c r="E203" s="25" t="str">
        <f>IF(D203&lt;=30,"1 to 30 days", IF(D203&lt;=60, "31 to 60 days", IF(D203&lt;=90, "61 to 90 days", IF(D203&lt;=120,"91 to 120 days", IF(D203&lt;=150,"121 to 150 days",IF(D203&lt;=240,"151 to 240 days","Above 240 days"))))))</f>
        <v>91 to 120 days</v>
      </c>
      <c r="F203" s="14">
        <v>14244.647815952727</v>
      </c>
      <c r="G203" s="36">
        <v>1</v>
      </c>
      <c r="H203" s="27" t="str">
        <f t="shared" si="3"/>
        <v>Visa</v>
      </c>
      <c r="I203" s="14" t="s">
        <v>36</v>
      </c>
    </row>
    <row r="204" spans="1:9" x14ac:dyDescent="0.3">
      <c r="A204" s="18">
        <v>2.0211217000009999E+26</v>
      </c>
      <c r="B204" s="21">
        <v>44547</v>
      </c>
      <c r="C204" s="22">
        <v>44662</v>
      </c>
      <c r="D204" s="31">
        <f>C204-DATE(2021,12,31)</f>
        <v>101</v>
      </c>
      <c r="E204" s="25" t="str">
        <f>IF(D204&lt;=30,"1 to 30 days", IF(D204&lt;=60, "31 to 60 days", IF(D204&lt;=90, "61 to 90 days", IF(D204&lt;=120,"91 to 120 days", IF(D204&lt;=150,"121 to 150 days",IF(D204&lt;=240,"151 to 240 days","Above 240 days"))))))</f>
        <v>91 to 120 days</v>
      </c>
      <c r="F204" s="14">
        <v>334064.3254402834</v>
      </c>
      <c r="G204" s="36">
        <v>1</v>
      </c>
      <c r="H204" s="27" t="str">
        <f t="shared" si="3"/>
        <v>Visa</v>
      </c>
      <c r="I204" s="14" t="s">
        <v>34</v>
      </c>
    </row>
    <row r="205" spans="1:9" x14ac:dyDescent="0.3">
      <c r="A205" s="18">
        <v>2.021121300001E+26</v>
      </c>
      <c r="B205" s="21">
        <v>44543</v>
      </c>
      <c r="C205" s="22">
        <v>44663</v>
      </c>
      <c r="D205" s="31">
        <f>C205-DATE(2021,12,31)</f>
        <v>102</v>
      </c>
      <c r="E205" s="25" t="str">
        <f>IF(D205&lt;=30,"1 to 30 days", IF(D205&lt;=60, "31 to 60 days", IF(D205&lt;=90, "61 to 90 days", IF(D205&lt;=120,"91 to 120 days", IF(D205&lt;=150,"121 to 150 days",IF(D205&lt;=240,"151 to 240 days","Above 240 days"))))))</f>
        <v>91 to 120 days</v>
      </c>
      <c r="F205" s="14">
        <v>3319871.0554744424</v>
      </c>
      <c r="G205" s="36">
        <v>1</v>
      </c>
      <c r="H205" s="27" t="str">
        <f t="shared" si="3"/>
        <v>Visa</v>
      </c>
      <c r="I205" s="14" t="s">
        <v>33</v>
      </c>
    </row>
    <row r="206" spans="1:9" x14ac:dyDescent="0.3">
      <c r="A206" s="18">
        <v>2.021121300001E+26</v>
      </c>
      <c r="B206" s="21">
        <v>44543</v>
      </c>
      <c r="C206" s="22">
        <v>44663</v>
      </c>
      <c r="D206" s="31">
        <f>C206-DATE(2021,12,31)</f>
        <v>102</v>
      </c>
      <c r="E206" s="25" t="str">
        <f>IF(D206&lt;=30,"1 to 30 days", IF(D206&lt;=60, "31 to 60 days", IF(D206&lt;=90, "61 to 90 days", IF(D206&lt;=120,"91 to 120 days", IF(D206&lt;=150,"121 to 150 days",IF(D206&lt;=240,"151 to 240 days","Above 240 days"))))))</f>
        <v>91 to 120 days</v>
      </c>
      <c r="F206" s="14">
        <v>3999920.9556830968</v>
      </c>
      <c r="G206" s="36">
        <v>1</v>
      </c>
      <c r="H206" s="27" t="str">
        <f t="shared" si="3"/>
        <v>Visa</v>
      </c>
      <c r="I206" s="14" t="s">
        <v>34</v>
      </c>
    </row>
    <row r="207" spans="1:9" x14ac:dyDescent="0.3">
      <c r="A207" s="18">
        <v>2.021121300001E+26</v>
      </c>
      <c r="B207" s="21">
        <v>44543</v>
      </c>
      <c r="C207" s="22">
        <v>44663</v>
      </c>
      <c r="D207" s="31">
        <f>C207-DATE(2021,12,31)</f>
        <v>102</v>
      </c>
      <c r="E207" s="25" t="str">
        <f>IF(D207&lt;=30,"1 to 30 days", IF(D207&lt;=60, "31 to 60 days", IF(D207&lt;=90, "61 to 90 days", IF(D207&lt;=120,"91 to 120 days", IF(D207&lt;=150,"121 to 150 days",IF(D207&lt;=240,"151 to 240 days","Above 240 days"))))))</f>
        <v>91 to 120 days</v>
      </c>
      <c r="F207" s="14">
        <v>2055447.5547303623</v>
      </c>
      <c r="G207" s="36">
        <v>1</v>
      </c>
      <c r="H207" s="27" t="str">
        <f t="shared" si="3"/>
        <v>Visa</v>
      </c>
      <c r="I207" s="14" t="s">
        <v>35</v>
      </c>
    </row>
    <row r="208" spans="1:9" s="19" customFormat="1" x14ac:dyDescent="0.3">
      <c r="A208" s="18">
        <v>2.021121300001E+26</v>
      </c>
      <c r="B208" s="21">
        <v>44543</v>
      </c>
      <c r="C208" s="22">
        <v>44663</v>
      </c>
      <c r="D208" s="31">
        <f>C208-DATE(2021,12,31)</f>
        <v>102</v>
      </c>
      <c r="E208" s="25" t="str">
        <f>IF(D208&lt;=30,"1 to 30 days", IF(D208&lt;=60, "31 to 60 days", IF(D208&lt;=90, "61 to 90 days", IF(D208&lt;=120,"91 to 120 days", IF(D208&lt;=150,"121 to 150 days",IF(D208&lt;=240,"151 to 240 days","Above 240 days"))))))</f>
        <v>91 to 120 days</v>
      </c>
      <c r="F208" s="14">
        <v>496542.38977923087</v>
      </c>
      <c r="G208" s="36">
        <v>1</v>
      </c>
      <c r="H208" s="27" t="str">
        <f t="shared" si="3"/>
        <v>Visa</v>
      </c>
      <c r="I208" s="14" t="s">
        <v>36</v>
      </c>
    </row>
    <row r="209" spans="1:9" s="19" customFormat="1" x14ac:dyDescent="0.3">
      <c r="A209" s="18">
        <v>2.0211217000009999E+26</v>
      </c>
      <c r="B209" s="21">
        <v>44547</v>
      </c>
      <c r="C209" s="22">
        <v>44663</v>
      </c>
      <c r="D209" s="31">
        <f>C209-DATE(2021,12,31)</f>
        <v>102</v>
      </c>
      <c r="E209" s="25" t="str">
        <f>IF(D209&lt;=30,"1 to 30 days", IF(D209&lt;=60, "31 to 60 days", IF(D209&lt;=90, "61 to 90 days", IF(D209&lt;=120,"91 to 120 days", IF(D209&lt;=150,"121 to 150 days",IF(D209&lt;=240,"151 to 240 days","Above 240 days"))))))</f>
        <v>91 to 120 days</v>
      </c>
      <c r="F209" s="14">
        <v>2972615.7564617079</v>
      </c>
      <c r="G209" s="36">
        <v>1</v>
      </c>
      <c r="H209" s="27" t="str">
        <f t="shared" si="3"/>
        <v>Visa</v>
      </c>
      <c r="I209" s="14" t="s">
        <v>34</v>
      </c>
    </row>
    <row r="210" spans="1:9" s="19" customFormat="1" x14ac:dyDescent="0.3">
      <c r="A210" s="18">
        <v>2.0211214000010001E+26</v>
      </c>
      <c r="B210" s="21">
        <v>44544</v>
      </c>
      <c r="C210" s="22">
        <v>44664</v>
      </c>
      <c r="D210" s="31">
        <f>C210-DATE(2021,12,31)</f>
        <v>103</v>
      </c>
      <c r="E210" s="25" t="str">
        <f>IF(D210&lt;=30,"1 to 30 days", IF(D210&lt;=60, "31 to 60 days", IF(D210&lt;=90, "61 to 90 days", IF(D210&lt;=120,"91 to 120 days", IF(D210&lt;=150,"121 to 150 days",IF(D210&lt;=240,"151 to 240 days","Above 240 days"))))))</f>
        <v>91 to 120 days</v>
      </c>
      <c r="F210" s="14">
        <v>2479509.8289855425</v>
      </c>
      <c r="G210" s="36">
        <v>1</v>
      </c>
      <c r="H210" s="27" t="str">
        <f t="shared" si="3"/>
        <v>Visa</v>
      </c>
      <c r="I210" s="14" t="s">
        <v>33</v>
      </c>
    </row>
    <row r="211" spans="1:9" s="19" customFormat="1" x14ac:dyDescent="0.3">
      <c r="A211" s="18">
        <v>2.0211216000010001E+26</v>
      </c>
      <c r="B211" s="21">
        <v>44546</v>
      </c>
      <c r="C211" s="22">
        <v>44664</v>
      </c>
      <c r="D211" s="31">
        <f>C211-DATE(2021,12,31)</f>
        <v>103</v>
      </c>
      <c r="E211" s="25" t="str">
        <f>IF(D211&lt;=30,"1 to 30 days", IF(D211&lt;=60, "31 to 60 days", IF(D211&lt;=90, "61 to 90 days", IF(D211&lt;=120,"91 to 120 days", IF(D211&lt;=150,"121 to 150 days",IF(D211&lt;=240,"151 to 240 days","Above 240 days"))))))</f>
        <v>91 to 120 days</v>
      </c>
      <c r="F211" s="14">
        <v>1683339.8101709757</v>
      </c>
      <c r="G211" s="36">
        <v>1</v>
      </c>
      <c r="H211" s="27" t="str">
        <f t="shared" si="3"/>
        <v>Visa</v>
      </c>
      <c r="I211" s="14" t="s">
        <v>33</v>
      </c>
    </row>
    <row r="212" spans="1:9" s="19" customFormat="1" x14ac:dyDescent="0.3">
      <c r="A212" s="18">
        <v>2.0211216000010001E+26</v>
      </c>
      <c r="B212" s="21">
        <v>44546</v>
      </c>
      <c r="C212" s="22">
        <v>44664</v>
      </c>
      <c r="D212" s="31">
        <f>C212-DATE(2021,12,31)</f>
        <v>103</v>
      </c>
      <c r="E212" s="25" t="str">
        <f>IF(D212&lt;=30,"1 to 30 days", IF(D212&lt;=60, "31 to 60 days", IF(D212&lt;=90, "61 to 90 days", IF(D212&lt;=120,"91 to 120 days", IF(D212&lt;=150,"121 to 150 days",IF(D212&lt;=240,"151 to 240 days","Above 240 days"))))))</f>
        <v>91 to 120 days</v>
      </c>
      <c r="F212" s="14">
        <v>4935555.7769326307</v>
      </c>
      <c r="G212" s="36">
        <v>1</v>
      </c>
      <c r="H212" s="27" t="str">
        <f t="shared" si="3"/>
        <v>Visa</v>
      </c>
      <c r="I212" s="14" t="s">
        <v>34</v>
      </c>
    </row>
    <row r="213" spans="1:9" s="19" customFormat="1" x14ac:dyDescent="0.3">
      <c r="A213" s="18">
        <v>2.0211216000010001E+26</v>
      </c>
      <c r="B213" s="21">
        <v>44546</v>
      </c>
      <c r="C213" s="22">
        <v>44664</v>
      </c>
      <c r="D213" s="31">
        <f>C213-DATE(2021,12,31)</f>
        <v>103</v>
      </c>
      <c r="E213" s="25" t="str">
        <f>IF(D213&lt;=30,"1 to 30 days", IF(D213&lt;=60, "31 to 60 days", IF(D213&lt;=90, "61 to 90 days", IF(D213&lt;=120,"91 to 120 days", IF(D213&lt;=150,"121 to 150 days",IF(D213&lt;=240,"151 to 240 days","Above 240 days"))))))</f>
        <v>91 to 120 days</v>
      </c>
      <c r="F213" s="14">
        <v>2539101.5763494107</v>
      </c>
      <c r="G213" s="36">
        <v>1</v>
      </c>
      <c r="H213" s="27" t="str">
        <f t="shared" si="3"/>
        <v>Visa</v>
      </c>
      <c r="I213" s="14" t="s">
        <v>35</v>
      </c>
    </row>
    <row r="214" spans="1:9" s="19" customFormat="1" x14ac:dyDescent="0.3">
      <c r="A214" s="18">
        <v>2.0211216000010001E+26</v>
      </c>
      <c r="B214" s="21">
        <v>44546</v>
      </c>
      <c r="C214" s="22">
        <v>44664</v>
      </c>
      <c r="D214" s="31">
        <f>C214-DATE(2021,12,31)</f>
        <v>103</v>
      </c>
      <c r="E214" s="25" t="str">
        <f>IF(D214&lt;=30,"1 to 30 days", IF(D214&lt;=60, "31 to 60 days", IF(D214&lt;=90, "61 to 90 days", IF(D214&lt;=120,"91 to 120 days", IF(D214&lt;=150,"121 to 150 days",IF(D214&lt;=240,"151 to 240 days","Above 240 days"))))))</f>
        <v>91 to 120 days</v>
      </c>
      <c r="F214" s="14">
        <v>603076.34507392417</v>
      </c>
      <c r="G214" s="36">
        <v>1</v>
      </c>
      <c r="H214" s="27" t="str">
        <f t="shared" si="3"/>
        <v>Visa</v>
      </c>
      <c r="I214" s="14" t="s">
        <v>36</v>
      </c>
    </row>
    <row r="215" spans="1:9" s="19" customFormat="1" x14ac:dyDescent="0.3">
      <c r="A215" s="18">
        <v>2.0211215000009999E+26</v>
      </c>
      <c r="B215" s="21">
        <v>44545</v>
      </c>
      <c r="C215" s="22">
        <v>44665</v>
      </c>
      <c r="D215" s="31">
        <f>C215-DATE(2021,12,31)</f>
        <v>104</v>
      </c>
      <c r="E215" s="25" t="str">
        <f>IF(D215&lt;=30,"1 to 30 days", IF(D215&lt;=60, "31 to 60 days", IF(D215&lt;=90, "61 to 90 days", IF(D215&lt;=120,"91 to 120 days", IF(D215&lt;=150,"121 to 150 days",IF(D215&lt;=240,"151 to 240 days","Above 240 days"))))))</f>
        <v>91 to 120 days</v>
      </c>
      <c r="F215" s="14">
        <v>937698.97742245323</v>
      </c>
      <c r="G215" s="36">
        <v>1</v>
      </c>
      <c r="H215" s="27" t="str">
        <f t="shared" si="3"/>
        <v>Visa</v>
      </c>
      <c r="I215" s="14" t="s">
        <v>33</v>
      </c>
    </row>
    <row r="216" spans="1:9" s="19" customFormat="1" x14ac:dyDescent="0.3">
      <c r="A216" s="18">
        <v>2.0211216000010001E+26</v>
      </c>
      <c r="B216" s="21">
        <v>44546</v>
      </c>
      <c r="C216" s="22">
        <v>44665</v>
      </c>
      <c r="D216" s="31">
        <f>C216-DATE(2021,12,31)</f>
        <v>104</v>
      </c>
      <c r="E216" s="25" t="str">
        <f>IF(D216&lt;=30,"1 to 30 days", IF(D216&lt;=60, "31 to 60 days", IF(D216&lt;=90, "61 to 90 days", IF(D216&lt;=120,"91 to 120 days", IF(D216&lt;=150,"121 to 150 days",IF(D216&lt;=240,"151 to 240 days","Above 240 days"))))))</f>
        <v>91 to 120 days</v>
      </c>
      <c r="F216" s="14">
        <v>2875597.0762316086</v>
      </c>
      <c r="G216" s="36">
        <v>1</v>
      </c>
      <c r="H216" s="27" t="str">
        <f t="shared" si="3"/>
        <v>Visa</v>
      </c>
      <c r="I216" s="14" t="s">
        <v>33</v>
      </c>
    </row>
    <row r="217" spans="1:9" s="19" customFormat="1" x14ac:dyDescent="0.3">
      <c r="A217" s="18">
        <v>2.0211216000010001E+26</v>
      </c>
      <c r="B217" s="21">
        <v>44546</v>
      </c>
      <c r="C217" s="22">
        <v>44665</v>
      </c>
      <c r="D217" s="31">
        <f>C217-DATE(2021,12,31)</f>
        <v>104</v>
      </c>
      <c r="E217" s="25" t="str">
        <f>IF(D217&lt;=30,"1 to 30 days", IF(D217&lt;=60, "31 to 60 days", IF(D217&lt;=90, "61 to 90 days", IF(D217&lt;=120,"91 to 120 days", IF(D217&lt;=150,"121 to 150 days",IF(D217&lt;=240,"151 to 240 days","Above 240 days"))))))</f>
        <v>91 to 120 days</v>
      </c>
      <c r="F217" s="14">
        <v>4770177.247929777</v>
      </c>
      <c r="G217" s="36">
        <v>1</v>
      </c>
      <c r="H217" s="27" t="str">
        <f t="shared" si="3"/>
        <v>Visa</v>
      </c>
      <c r="I217" s="14" t="s">
        <v>34</v>
      </c>
    </row>
    <row r="218" spans="1:9" s="19" customFormat="1" x14ac:dyDescent="0.3">
      <c r="A218" s="18">
        <v>2.0211216000010001E+26</v>
      </c>
      <c r="B218" s="21">
        <v>44546</v>
      </c>
      <c r="C218" s="22">
        <v>44665</v>
      </c>
      <c r="D218" s="31">
        <f>C218-DATE(2021,12,31)</f>
        <v>104</v>
      </c>
      <c r="E218" s="25" t="str">
        <f>IF(D218&lt;=30,"1 to 30 days", IF(D218&lt;=60, "31 to 60 days", IF(D218&lt;=90, "61 to 90 days", IF(D218&lt;=120,"91 to 120 days", IF(D218&lt;=150,"121 to 150 days",IF(D218&lt;=240,"151 to 240 days","Above 240 days"))))))</f>
        <v>91 to 120 days</v>
      </c>
      <c r="F218" s="14">
        <v>2512845.3350130338</v>
      </c>
      <c r="G218" s="36">
        <v>1</v>
      </c>
      <c r="H218" s="27" t="str">
        <f t="shared" si="3"/>
        <v>Visa</v>
      </c>
      <c r="I218" s="14" t="s">
        <v>35</v>
      </c>
    </row>
    <row r="219" spans="1:9" s="19" customFormat="1" x14ac:dyDescent="0.3">
      <c r="A219" s="18">
        <v>2.0211216000010001E+26</v>
      </c>
      <c r="B219" s="21">
        <v>44546</v>
      </c>
      <c r="C219" s="22">
        <v>44665</v>
      </c>
      <c r="D219" s="31">
        <f>C219-DATE(2021,12,31)</f>
        <v>104</v>
      </c>
      <c r="E219" s="25" t="str">
        <f>IF(D219&lt;=30,"1 to 30 days", IF(D219&lt;=60, "31 to 60 days", IF(D219&lt;=90, "61 to 90 days", IF(D219&lt;=120,"91 to 120 days", IF(D219&lt;=150,"121 to 150 days",IF(D219&lt;=240,"151 to 240 days","Above 240 days"))))))</f>
        <v>91 to 120 days</v>
      </c>
      <c r="F219" s="14">
        <v>587414.95109740412</v>
      </c>
      <c r="G219" s="36">
        <v>1</v>
      </c>
      <c r="H219" s="27" t="str">
        <f t="shared" si="3"/>
        <v>Visa</v>
      </c>
      <c r="I219" s="14" t="s">
        <v>36</v>
      </c>
    </row>
    <row r="220" spans="1:9" s="19" customFormat="1" x14ac:dyDescent="0.3">
      <c r="A220" s="18">
        <v>2.0211222000009999E+26</v>
      </c>
      <c r="B220" s="21">
        <v>44552</v>
      </c>
      <c r="C220" s="22">
        <v>44665</v>
      </c>
      <c r="D220" s="31">
        <f>C220-DATE(2021,12,31)</f>
        <v>104</v>
      </c>
      <c r="E220" s="25" t="str">
        <f>IF(D220&lt;=30,"1 to 30 days", IF(D220&lt;=60, "31 to 60 days", IF(D220&lt;=90, "61 to 90 days", IF(D220&lt;=120,"91 to 120 days", IF(D220&lt;=150,"121 to 150 days",IF(D220&lt;=240,"151 to 240 days","Above 240 days"))))))</f>
        <v>91 to 120 days</v>
      </c>
      <c r="F220" s="14">
        <v>323763.82186707604</v>
      </c>
      <c r="G220" s="36">
        <v>1</v>
      </c>
      <c r="H220" s="27" t="str">
        <f t="shared" si="3"/>
        <v>Visa</v>
      </c>
      <c r="I220" s="14" t="s">
        <v>34</v>
      </c>
    </row>
    <row r="221" spans="1:9" s="19" customFormat="1" x14ac:dyDescent="0.3">
      <c r="A221" s="18">
        <v>2.021122000001E+26</v>
      </c>
      <c r="B221" s="21">
        <v>44550</v>
      </c>
      <c r="C221" s="22">
        <v>44669</v>
      </c>
      <c r="D221" s="31">
        <f>C221-DATE(2021,12,31)</f>
        <v>108</v>
      </c>
      <c r="E221" s="25" t="str">
        <f>IF(D221&lt;=30,"1 to 30 days", IF(D221&lt;=60, "31 to 60 days", IF(D221&lt;=90, "61 to 90 days", IF(D221&lt;=120,"91 to 120 days", IF(D221&lt;=150,"121 to 150 days",IF(D221&lt;=240,"151 to 240 days","Above 240 days"))))))</f>
        <v>91 to 120 days</v>
      </c>
      <c r="F221" s="14">
        <v>1140898.4208828169</v>
      </c>
      <c r="G221" s="36">
        <v>2</v>
      </c>
      <c r="H221" s="27" t="str">
        <f t="shared" si="3"/>
        <v>Master</v>
      </c>
      <c r="I221" s="14" t="s">
        <v>34</v>
      </c>
    </row>
    <row r="222" spans="1:9" s="19" customFormat="1" x14ac:dyDescent="0.3">
      <c r="A222" s="18">
        <v>2.0211222000009999E+26</v>
      </c>
      <c r="B222" s="21">
        <v>44552</v>
      </c>
      <c r="C222" s="22">
        <v>44669</v>
      </c>
      <c r="D222" s="31">
        <f>C222-DATE(2021,12,31)</f>
        <v>108</v>
      </c>
      <c r="E222" s="25" t="str">
        <f>IF(D222&lt;=30,"1 to 30 days", IF(D222&lt;=60, "31 to 60 days", IF(D222&lt;=90, "61 to 90 days", IF(D222&lt;=120,"91 to 120 days", IF(D222&lt;=150,"121 to 150 days",IF(D222&lt;=240,"151 to 240 days","Above 240 days"))))))</f>
        <v>91 to 120 days</v>
      </c>
      <c r="F222" s="14">
        <v>16193787.638859773</v>
      </c>
      <c r="G222" s="36">
        <v>1</v>
      </c>
      <c r="H222" s="27" t="str">
        <f t="shared" si="3"/>
        <v>Visa</v>
      </c>
      <c r="I222" s="14" t="s">
        <v>34</v>
      </c>
    </row>
    <row r="223" spans="1:9" s="19" customFormat="1" x14ac:dyDescent="0.3">
      <c r="A223" s="18">
        <v>2.021122000001E+26</v>
      </c>
      <c r="B223" s="21">
        <v>44550</v>
      </c>
      <c r="C223" s="22">
        <v>44670</v>
      </c>
      <c r="D223" s="31">
        <f>C223-DATE(2021,12,31)</f>
        <v>109</v>
      </c>
      <c r="E223" s="25" t="str">
        <f>IF(D223&lt;=30,"1 to 30 days", IF(D223&lt;=60, "31 to 60 days", IF(D223&lt;=90, "61 to 90 days", IF(D223&lt;=120,"91 to 120 days", IF(D223&lt;=150,"121 to 150 days",IF(D223&lt;=240,"151 to 240 days","Above 240 days"))))))</f>
        <v>91 to 120 days</v>
      </c>
      <c r="F223" s="14">
        <v>876661.51420037576</v>
      </c>
      <c r="G223" s="36">
        <v>2</v>
      </c>
      <c r="H223" s="27" t="str">
        <f t="shared" si="3"/>
        <v>Master</v>
      </c>
      <c r="I223" s="14" t="s">
        <v>34</v>
      </c>
    </row>
    <row r="224" spans="1:9" s="19" customFormat="1" x14ac:dyDescent="0.3">
      <c r="A224"/>
      <c r="B224" s="32"/>
      <c r="C224" s="32"/>
      <c r="D224" s="32"/>
      <c r="E224" s="32"/>
      <c r="F224" s="2"/>
      <c r="G224"/>
      <c r="I224"/>
    </row>
    <row r="225" spans="1:9" s="19" customFormat="1" x14ac:dyDescent="0.3">
      <c r="A225"/>
      <c r="B225" s="32"/>
      <c r="C225" s="32"/>
      <c r="D225" s="32"/>
      <c r="E225" s="32"/>
      <c r="F225" s="2"/>
      <c r="G225"/>
      <c r="I225"/>
    </row>
    <row r="226" spans="1:9" s="19" customFormat="1" x14ac:dyDescent="0.3">
      <c r="A226"/>
      <c r="B226" s="32"/>
      <c r="C226" s="32"/>
      <c r="D226" s="32"/>
      <c r="E226" s="32"/>
      <c r="F226" s="2"/>
      <c r="G226"/>
      <c r="I226"/>
    </row>
    <row r="227" spans="1:9" s="19" customFormat="1" x14ac:dyDescent="0.3">
      <c r="A227"/>
      <c r="B227" s="32"/>
      <c r="C227" s="32"/>
      <c r="D227" s="32"/>
      <c r="E227" s="32"/>
      <c r="F227" s="2"/>
      <c r="G227"/>
      <c r="I227"/>
    </row>
    <row r="228" spans="1:9" s="19" customFormat="1" x14ac:dyDescent="0.3">
      <c r="A228"/>
      <c r="B228" s="32"/>
      <c r="C228" s="32"/>
      <c r="D228" s="32"/>
      <c r="E228" s="32"/>
      <c r="F228" s="2"/>
      <c r="G228"/>
      <c r="I228"/>
    </row>
    <row r="229" spans="1:9" s="19" customFormat="1" x14ac:dyDescent="0.3">
      <c r="A229"/>
      <c r="B229" s="32"/>
      <c r="C229" s="32"/>
      <c r="D229" s="32"/>
      <c r="E229" s="32"/>
      <c r="F229" s="2"/>
      <c r="G229"/>
      <c r="I229"/>
    </row>
    <row r="230" spans="1:9" s="19" customFormat="1" x14ac:dyDescent="0.3">
      <c r="A230"/>
      <c r="B230" s="32"/>
      <c r="C230" s="32"/>
      <c r="D230" s="32"/>
      <c r="E230" s="32"/>
      <c r="F230" s="2"/>
      <c r="G230"/>
      <c r="I230"/>
    </row>
    <row r="231" spans="1:9" s="19" customFormat="1" x14ac:dyDescent="0.3">
      <c r="A231"/>
      <c r="B231" s="32"/>
      <c r="C231" s="32"/>
      <c r="D231" s="32"/>
      <c r="E231" s="32"/>
      <c r="F231" s="2"/>
      <c r="G231"/>
      <c r="I231"/>
    </row>
    <row r="232" spans="1:9" s="19" customFormat="1" x14ac:dyDescent="0.3">
      <c r="A232"/>
      <c r="B232" s="32"/>
      <c r="C232" s="32"/>
      <c r="D232" s="32"/>
      <c r="E232" s="32"/>
      <c r="F232" s="2"/>
      <c r="G232"/>
      <c r="I232"/>
    </row>
  </sheetData>
  <autoFilter ref="A1:I223" xr:uid="{00000000-0001-0000-0100-000000000000}">
    <sortState xmlns:xlrd2="http://schemas.microsoft.com/office/spreadsheetml/2017/richdata2" ref="A2:I223">
      <sortCondition ref="C1:C222"/>
    </sortState>
  </autoFilter>
  <pageMargins left="0.511811024" right="0.511811024" top="0.78740157499999996" bottom="0.78740157499999996" header="0.31496062000000002" footer="0.31496062000000002"/>
  <pageSetup paperSize="9" orientation="portrait" r:id="rId4"/>
  <customProperties>
    <customPr name="WorksheetId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showGridLines="0" workbookViewId="0">
      <selection activeCell="B24" sqref="B24:C24"/>
    </sheetView>
  </sheetViews>
  <sheetFormatPr defaultRowHeight="14.4" x14ac:dyDescent="0.3"/>
  <cols>
    <col min="1" max="1" width="10.6640625" bestFit="1" customWidth="1"/>
    <col min="2" max="3" width="20.109375" bestFit="1" customWidth="1"/>
    <col min="4" max="4" width="22.44140625" customWidth="1"/>
    <col min="5" max="5" width="22.44140625" bestFit="1" customWidth="1"/>
    <col min="6" max="6" width="22.44140625" style="19" customWidth="1"/>
    <col min="7" max="7" width="19" bestFit="1" customWidth="1"/>
    <col min="8" max="8" width="23.44140625" style="19" customWidth="1"/>
    <col min="9" max="9" width="30.33203125" bestFit="1" customWidth="1"/>
    <col min="10" max="10" width="19.6640625" bestFit="1" customWidth="1"/>
    <col min="11" max="11" width="19.33203125" bestFit="1" customWidth="1"/>
  </cols>
  <sheetData>
    <row r="1" spans="1:11" x14ac:dyDescent="0.3">
      <c r="A1" s="23" t="s">
        <v>10</v>
      </c>
      <c r="B1" s="23" t="s">
        <v>11</v>
      </c>
      <c r="C1" s="23" t="s">
        <v>12</v>
      </c>
      <c r="D1" s="23" t="s">
        <v>13</v>
      </c>
      <c r="E1" s="23" t="s">
        <v>14</v>
      </c>
      <c r="F1" s="23" t="s">
        <v>38</v>
      </c>
      <c r="G1" s="23" t="s">
        <v>15</v>
      </c>
      <c r="H1" s="23" t="s">
        <v>42</v>
      </c>
      <c r="I1" s="23" t="s">
        <v>16</v>
      </c>
      <c r="J1" s="23" t="s">
        <v>40</v>
      </c>
    </row>
    <row r="2" spans="1:11" x14ac:dyDescent="0.3">
      <c r="A2" s="17">
        <v>44531</v>
      </c>
      <c r="B2" s="16">
        <v>7315082499.4099998</v>
      </c>
      <c r="C2" s="16">
        <v>18707844350</v>
      </c>
      <c r="D2" s="16" t="s">
        <v>43</v>
      </c>
      <c r="E2" s="16" t="s">
        <v>43</v>
      </c>
      <c r="F2" s="16">
        <v>2442675336.2199998</v>
      </c>
      <c r="G2" s="16">
        <v>760878391.88</v>
      </c>
      <c r="H2" s="16">
        <v>398140571.25</v>
      </c>
      <c r="I2" s="16">
        <v>13695976994.75</v>
      </c>
      <c r="J2" s="16">
        <v>9123396126.5599995</v>
      </c>
      <c r="K2" s="37"/>
    </row>
    <row r="3" spans="1:11" x14ac:dyDescent="0.3">
      <c r="A3" s="17">
        <v>44532</v>
      </c>
      <c r="B3" s="16">
        <v>7338682156.0100002</v>
      </c>
      <c r="C3" s="16">
        <v>18701271683</v>
      </c>
      <c r="D3" s="16" t="s">
        <v>43</v>
      </c>
      <c r="E3" s="16" t="s">
        <v>43</v>
      </c>
      <c r="F3" s="16">
        <v>2443328866.0300002</v>
      </c>
      <c r="G3" s="16">
        <v>761789582.85000002</v>
      </c>
      <c r="H3" s="16">
        <v>398787034.01999998</v>
      </c>
      <c r="I3" s="16">
        <v>13393176888.709999</v>
      </c>
      <c r="J3" s="16">
        <v>9441658501.4200001</v>
      </c>
    </row>
    <row r="4" spans="1:11" x14ac:dyDescent="0.3">
      <c r="A4" s="17">
        <v>44533</v>
      </c>
      <c r="B4" s="16">
        <v>7355004798.1499996</v>
      </c>
      <c r="C4" s="16">
        <v>18822665858</v>
      </c>
      <c r="D4" s="16" t="s">
        <v>43</v>
      </c>
      <c r="E4" s="16" t="s">
        <v>43</v>
      </c>
      <c r="F4" s="16">
        <v>2443932401.4000001</v>
      </c>
      <c r="G4" s="16">
        <v>761977465.42999995</v>
      </c>
      <c r="H4" s="16">
        <v>398478745.29000002</v>
      </c>
      <c r="I4" s="16">
        <v>13276875445.290001</v>
      </c>
      <c r="J4" s="16">
        <v>9694885344.0300007</v>
      </c>
    </row>
    <row r="5" spans="1:11" x14ac:dyDescent="0.3">
      <c r="A5" s="17">
        <v>44536</v>
      </c>
      <c r="B5" s="16">
        <v>7355004798.1499996</v>
      </c>
      <c r="C5" s="16">
        <v>18689526555</v>
      </c>
      <c r="D5" s="16" t="s">
        <v>43</v>
      </c>
      <c r="E5" s="16" t="s">
        <v>43</v>
      </c>
      <c r="F5" s="16">
        <v>2356817494.7600002</v>
      </c>
      <c r="G5" s="16">
        <v>762115675.39999998</v>
      </c>
      <c r="H5" s="16">
        <v>399062202.13</v>
      </c>
      <c r="I5" s="16">
        <v>12817667409.58</v>
      </c>
      <c r="J5" s="16">
        <v>10107930773.41</v>
      </c>
    </row>
    <row r="6" spans="1:11" x14ac:dyDescent="0.3">
      <c r="A6" s="17">
        <v>44537</v>
      </c>
      <c r="B6" s="16">
        <v>7351262000.6800003</v>
      </c>
      <c r="C6" s="16">
        <v>18775569355</v>
      </c>
      <c r="D6" s="16" t="s">
        <v>43</v>
      </c>
      <c r="E6" s="16" t="s">
        <v>43</v>
      </c>
      <c r="F6" s="16">
        <v>2441314432.2199998</v>
      </c>
      <c r="G6" s="16">
        <v>762334435.26999998</v>
      </c>
      <c r="H6" s="16">
        <v>399381751.19999999</v>
      </c>
      <c r="I6" s="16">
        <v>13257737310.85</v>
      </c>
      <c r="J6" s="16">
        <v>9665445177.3400002</v>
      </c>
    </row>
    <row r="7" spans="1:11" x14ac:dyDescent="0.3">
      <c r="A7" s="17">
        <v>44538</v>
      </c>
      <c r="B7" s="16">
        <v>7381076750.0299997</v>
      </c>
      <c r="C7" s="16">
        <v>18745849071</v>
      </c>
      <c r="D7" s="16" t="s">
        <v>43</v>
      </c>
      <c r="E7" s="16" t="s">
        <v>43</v>
      </c>
      <c r="F7" s="16">
        <v>2446391661.02</v>
      </c>
      <c r="G7" s="16">
        <v>762847779.10000002</v>
      </c>
      <c r="H7" s="16">
        <v>399528190.74000001</v>
      </c>
      <c r="I7" s="16">
        <v>12943168771.799999</v>
      </c>
      <c r="J7" s="16">
        <v>9974517609.1100006</v>
      </c>
    </row>
    <row r="8" spans="1:11" x14ac:dyDescent="0.3">
      <c r="A8" s="17">
        <v>44539</v>
      </c>
      <c r="B8" s="16">
        <v>7403994238.1400003</v>
      </c>
      <c r="C8" s="16">
        <v>18769548967</v>
      </c>
      <c r="D8" s="16" t="s">
        <v>43</v>
      </c>
      <c r="E8" s="16" t="s">
        <v>43</v>
      </c>
      <c r="F8" s="16">
        <v>2447535619.1999998</v>
      </c>
      <c r="G8" s="16">
        <v>763086763.07000005</v>
      </c>
      <c r="H8" s="16">
        <v>399674684.64999998</v>
      </c>
      <c r="I8" s="16">
        <v>12835721773.66</v>
      </c>
      <c r="J8" s="16">
        <v>10127199049.209999</v>
      </c>
    </row>
    <row r="9" spans="1:11" x14ac:dyDescent="0.3">
      <c r="A9" s="17">
        <v>44540</v>
      </c>
      <c r="B9" s="16">
        <v>7431720044.1800003</v>
      </c>
      <c r="C9" s="16">
        <v>18686903358.650002</v>
      </c>
      <c r="D9" s="16" t="s">
        <v>43</v>
      </c>
      <c r="E9" s="16" t="s">
        <v>43</v>
      </c>
      <c r="F9" s="16">
        <v>2447790087.7399998</v>
      </c>
      <c r="G9" s="16">
        <v>763303850.76999998</v>
      </c>
      <c r="H9" s="16">
        <v>399821232.93000001</v>
      </c>
      <c r="I9" s="16">
        <v>13106693857.620001</v>
      </c>
      <c r="J9" s="16">
        <v>9800835606.7000008</v>
      </c>
    </row>
    <row r="10" spans="1:11" x14ac:dyDescent="0.3">
      <c r="A10" s="17">
        <v>44543</v>
      </c>
      <c r="B10" s="16">
        <v>7424247133.6800003</v>
      </c>
      <c r="C10" s="16">
        <v>19339049578.349998</v>
      </c>
      <c r="D10" s="16" t="s">
        <v>43</v>
      </c>
      <c r="E10" s="16" t="s">
        <v>43</v>
      </c>
      <c r="F10" s="16">
        <v>2447937415.9899998</v>
      </c>
      <c r="G10" s="16">
        <v>762120480.70000005</v>
      </c>
      <c r="H10" s="16">
        <v>399967835.67000002</v>
      </c>
      <c r="I10" s="16">
        <v>12932257717</v>
      </c>
      <c r="J10" s="16">
        <v>10620981098.34</v>
      </c>
    </row>
    <row r="11" spans="1:11" x14ac:dyDescent="0.3">
      <c r="A11" s="17">
        <v>44544</v>
      </c>
      <c r="B11" s="16">
        <v>7475349535.8999996</v>
      </c>
      <c r="C11" s="16">
        <v>18710450365.919998</v>
      </c>
      <c r="D11" s="16" t="s">
        <v>43</v>
      </c>
      <c r="E11" s="16" t="s">
        <v>43</v>
      </c>
      <c r="F11" s="16">
        <v>2449749109.9400001</v>
      </c>
      <c r="G11" s="16">
        <v>764100221.70000005</v>
      </c>
      <c r="H11" s="16">
        <v>400114492.81999999</v>
      </c>
      <c r="I11" s="16">
        <v>13465454747.1</v>
      </c>
      <c r="J11" s="16">
        <v>9506495823.0799999</v>
      </c>
    </row>
    <row r="12" spans="1:11" x14ac:dyDescent="0.3">
      <c r="A12" s="17">
        <v>44545</v>
      </c>
      <c r="B12" s="16">
        <v>7512952665.8299999</v>
      </c>
      <c r="C12" s="16">
        <v>18748061555.650002</v>
      </c>
      <c r="D12" s="16" t="s">
        <v>43</v>
      </c>
      <c r="E12" s="16" t="s">
        <v>43</v>
      </c>
      <c r="F12" s="16">
        <v>2451050981.79</v>
      </c>
      <c r="G12" s="16">
        <v>764409629.11000001</v>
      </c>
      <c r="H12" s="16">
        <v>400261204.54000002</v>
      </c>
      <c r="I12" s="16">
        <v>13505681923.610001</v>
      </c>
      <c r="J12" s="16">
        <v>9539871686.9699993</v>
      </c>
    </row>
    <row r="13" spans="1:11" x14ac:dyDescent="0.3">
      <c r="A13" s="17">
        <v>44546</v>
      </c>
      <c r="B13" s="16">
        <v>7545873716.6899996</v>
      </c>
      <c r="C13" s="16">
        <v>18809217972.240002</v>
      </c>
      <c r="D13" s="16" t="s">
        <v>43</v>
      </c>
      <c r="E13" s="16" t="s">
        <v>43</v>
      </c>
      <c r="F13" s="16">
        <v>2452666522.23</v>
      </c>
      <c r="G13" s="16">
        <v>764018999.38999999</v>
      </c>
      <c r="H13" s="16">
        <v>400407970.73000002</v>
      </c>
      <c r="I13" s="16">
        <v>13750891653.52</v>
      </c>
      <c r="J13" s="16">
        <v>9387514513.7900009</v>
      </c>
    </row>
    <row r="14" spans="1:11" x14ac:dyDescent="0.3">
      <c r="A14" s="17">
        <v>44547</v>
      </c>
      <c r="B14" s="16">
        <v>7573517988.79</v>
      </c>
      <c r="C14" s="16">
        <v>18884207956.060001</v>
      </c>
      <c r="D14" s="16" t="s">
        <v>43</v>
      </c>
      <c r="E14" s="16" t="s">
        <v>43</v>
      </c>
      <c r="F14" s="16">
        <v>2453960166.8400002</v>
      </c>
      <c r="G14" s="16">
        <v>764673174.44000006</v>
      </c>
      <c r="H14" s="16">
        <v>400554791.38999999</v>
      </c>
      <c r="I14" s="16">
        <v>13750891653.52</v>
      </c>
      <c r="J14" s="16">
        <v>9488200950.0499992</v>
      </c>
    </row>
    <row r="15" spans="1:11" x14ac:dyDescent="0.3">
      <c r="A15" s="17">
        <v>44550</v>
      </c>
      <c r="B15" s="16">
        <v>7593692917</v>
      </c>
      <c r="C15" s="16">
        <v>19570163805.720001</v>
      </c>
      <c r="D15" s="16" t="s">
        <v>43</v>
      </c>
      <c r="E15" s="16" t="s">
        <v>43</v>
      </c>
      <c r="F15" s="16">
        <v>2453603345.4899998</v>
      </c>
      <c r="G15" s="16">
        <v>765257649.33000004</v>
      </c>
      <c r="H15" s="16">
        <v>400701666.62</v>
      </c>
      <c r="I15" s="16">
        <v>13270618975.389999</v>
      </c>
      <c r="J15" s="16">
        <v>10674376752.51</v>
      </c>
    </row>
    <row r="16" spans="1:11" x14ac:dyDescent="0.3">
      <c r="A16" s="17">
        <v>44551</v>
      </c>
      <c r="B16" s="16">
        <v>7633749686.8000002</v>
      </c>
      <c r="C16" s="16">
        <v>19052566528.07</v>
      </c>
      <c r="D16" s="16" t="s">
        <v>43</v>
      </c>
      <c r="E16" s="16" t="s">
        <v>43</v>
      </c>
      <c r="F16" s="16">
        <v>2455923058.02</v>
      </c>
      <c r="G16" s="16">
        <v>765534663.75999999</v>
      </c>
      <c r="H16" s="16">
        <v>400848596.36000001</v>
      </c>
      <c r="I16" s="16">
        <v>13648051412.42</v>
      </c>
      <c r="J16" s="16">
        <v>9816807080.6700001</v>
      </c>
    </row>
    <row r="17" spans="1:10" x14ac:dyDescent="0.3">
      <c r="A17" s="17">
        <v>44552</v>
      </c>
      <c r="B17" s="16">
        <v>7679478001.4200001</v>
      </c>
      <c r="C17" s="16">
        <v>18742843609.650002</v>
      </c>
      <c r="D17" s="16" t="s">
        <v>43</v>
      </c>
      <c r="E17" s="16" t="s">
        <v>43</v>
      </c>
      <c r="F17" s="16">
        <v>2456208581.9200001</v>
      </c>
      <c r="G17" s="16">
        <v>765448649.52999997</v>
      </c>
      <c r="H17" s="16">
        <v>400995580.75999999</v>
      </c>
      <c r="I17" s="16">
        <v>13537088084.01</v>
      </c>
      <c r="J17" s="16">
        <v>9663576295.6100006</v>
      </c>
    </row>
    <row r="18" spans="1:10" x14ac:dyDescent="0.3">
      <c r="A18" s="17">
        <v>44553</v>
      </c>
      <c r="B18" s="16">
        <v>7713462419.3699999</v>
      </c>
      <c r="C18" s="16">
        <v>18813961150.599998</v>
      </c>
      <c r="D18" s="16" t="s">
        <v>43</v>
      </c>
      <c r="E18" s="16" t="s">
        <v>43</v>
      </c>
      <c r="F18" s="16">
        <v>2458017265.9099998</v>
      </c>
      <c r="G18" s="16">
        <v>766026894.74000001</v>
      </c>
      <c r="H18" s="16">
        <v>401142619.70999998</v>
      </c>
      <c r="I18" s="16">
        <v>13529350936.1</v>
      </c>
      <c r="J18" s="16">
        <v>9774028473.2199993</v>
      </c>
    </row>
    <row r="19" spans="1:10" s="19" customFormat="1" x14ac:dyDescent="0.3">
      <c r="A19" s="17">
        <v>44554</v>
      </c>
      <c r="B19" s="16">
        <v>7707747034.3900003</v>
      </c>
      <c r="C19" s="16">
        <v>18629235672.41</v>
      </c>
      <c r="D19" s="16" t="s">
        <v>43</v>
      </c>
      <c r="E19" s="16" t="s">
        <v>43</v>
      </c>
      <c r="F19" s="16">
        <v>2459057939.23</v>
      </c>
      <c r="G19" s="16">
        <v>744384712.36000001</v>
      </c>
      <c r="H19" s="16">
        <v>401289713.19999999</v>
      </c>
      <c r="I19" s="16">
        <v>13347883876.309999</v>
      </c>
      <c r="J19" s="16">
        <v>9785656178.8999996</v>
      </c>
    </row>
    <row r="20" spans="1:10" s="19" customFormat="1" x14ac:dyDescent="0.3">
      <c r="A20" s="17">
        <v>44557</v>
      </c>
      <c r="B20" s="16">
        <v>7578151404.3699999</v>
      </c>
      <c r="C20" s="16">
        <v>18689734648</v>
      </c>
      <c r="D20" s="16" t="s">
        <v>43</v>
      </c>
      <c r="E20" s="16" t="s">
        <v>43</v>
      </c>
      <c r="F20" s="16">
        <v>2398092920.5300002</v>
      </c>
      <c r="G20" s="16">
        <v>766194019.83000004</v>
      </c>
      <c r="H20" s="16">
        <v>401349189.51999998</v>
      </c>
      <c r="I20" s="16">
        <v>12825270599.75</v>
      </c>
      <c r="J20" s="16">
        <v>10278328512.26</v>
      </c>
    </row>
    <row r="21" spans="1:10" s="19" customFormat="1" x14ac:dyDescent="0.3">
      <c r="A21" s="17">
        <v>44558</v>
      </c>
      <c r="B21" s="16">
        <v>7582867056.1800003</v>
      </c>
      <c r="C21" s="16">
        <v>18798638734</v>
      </c>
      <c r="D21" s="16" t="s">
        <v>43</v>
      </c>
      <c r="E21" s="16" t="s">
        <v>43</v>
      </c>
      <c r="F21" s="16">
        <v>2382335888.3499999</v>
      </c>
      <c r="G21" s="16">
        <v>766602486.98000002</v>
      </c>
      <c r="H21" s="16">
        <v>401732549.98000002</v>
      </c>
      <c r="I21" s="16">
        <v>12688320467.969999</v>
      </c>
      <c r="J21" s="16">
        <v>10544246946.879999</v>
      </c>
    </row>
    <row r="22" spans="1:10" s="19" customFormat="1" x14ac:dyDescent="0.3">
      <c r="A22" s="17">
        <v>44559</v>
      </c>
      <c r="B22" s="16">
        <v>7597403582.0200005</v>
      </c>
      <c r="C22" s="16">
        <v>18739177785</v>
      </c>
      <c r="D22" s="16" t="s">
        <v>43</v>
      </c>
      <c r="E22" s="16" t="s">
        <v>43</v>
      </c>
      <c r="F22" s="16">
        <v>2364800069.1700001</v>
      </c>
      <c r="G22" s="16">
        <v>767234209.53999996</v>
      </c>
      <c r="H22" s="16">
        <v>389623580.27999997</v>
      </c>
      <c r="I22" s="16">
        <v>12587172705.74</v>
      </c>
      <c r="J22" s="16">
        <v>10617374382.57</v>
      </c>
    </row>
    <row r="23" spans="1:10" s="19" customFormat="1" x14ac:dyDescent="0.3">
      <c r="A23" s="17">
        <v>44560</v>
      </c>
      <c r="B23" s="16">
        <v>7595851380.3500004</v>
      </c>
      <c r="C23" s="16">
        <v>18669189156</v>
      </c>
      <c r="D23" s="16" t="s">
        <v>43</v>
      </c>
      <c r="E23" s="16" t="s">
        <v>43</v>
      </c>
      <c r="F23" s="16">
        <v>2346918998.29</v>
      </c>
      <c r="G23" s="16">
        <v>766631971.47000003</v>
      </c>
      <c r="H23" s="16">
        <v>369936344.17000002</v>
      </c>
      <c r="I23" s="16">
        <v>12660242054.02</v>
      </c>
      <c r="J23" s="16">
        <v>10491247512.57</v>
      </c>
    </row>
    <row r="24" spans="1:10" s="19" customFormat="1" x14ac:dyDescent="0.3">
      <c r="A24" s="17">
        <v>44561</v>
      </c>
      <c r="B24" s="16">
        <v>7575476666.3500004</v>
      </c>
      <c r="C24" s="16">
        <v>18665861834</v>
      </c>
      <c r="D24" s="16" t="s">
        <v>43</v>
      </c>
      <c r="E24" s="16" t="s">
        <v>43</v>
      </c>
      <c r="F24" s="16">
        <v>2327224503.4299998</v>
      </c>
      <c r="G24" s="16">
        <v>743789455.38699675</v>
      </c>
      <c r="H24" s="16">
        <v>337317962.19</v>
      </c>
      <c r="I24" s="16">
        <v>12463310680.370001</v>
      </c>
      <c r="J24" s="16">
        <v>10707013861.09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DCs Cedidos SRC</vt:lpstr>
      <vt:lpstr>DCs Consolidados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Ferreira</dc:creator>
  <cp:lastModifiedBy>Ricardo Ferreira</cp:lastModifiedBy>
  <dcterms:created xsi:type="dcterms:W3CDTF">2018-11-13T19:12:15Z</dcterms:created>
  <dcterms:modified xsi:type="dcterms:W3CDTF">2022-01-17T14:28:26Z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tchProPlusUniqueWorkbookId">
    <vt:lpwstr>a3992440-7530-4263-b600-ca708e76d7c7</vt:lpwstr>
  </property>
</Properties>
</file>